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z.roskosz\AppData\Local\Temp\ezdpuw\20241001161943085\"/>
    </mc:Choice>
  </mc:AlternateContent>
  <xr:revisionPtr revIDLastSave="0" documentId="13_ncr:1_{DBD2D260-A977-41C5-908D-F09D7DB94885}" xr6:coauthVersionLast="47" xr6:coauthVersionMax="47" xr10:uidLastSave="{00000000-0000-0000-0000-000000000000}"/>
  <bookViews>
    <workbookView xWindow="-120" yWindow="-120" windowWidth="29040" windowHeight="15840" tabRatio="422" xr2:uid="{00000000-000D-0000-FFFF-FFFF00000000}"/>
  </bookViews>
  <sheets>
    <sheet name="31 sierpnia 2024" sheetId="17" r:id="rId1"/>
  </sheets>
  <definedNames>
    <definedName name="_xlnm._FilterDatabase" localSheetId="0" hidden="1">'31 sierpnia 2024'!$A$1:$AY$1225</definedName>
    <definedName name="_xlnm.Print_Area" localSheetId="0">'31 sierpnia 2024'!$A$1:$AK$41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4" i="17" l="1"/>
  <c r="AK13" i="17"/>
  <c r="AK6" i="17"/>
  <c r="AK37" i="17"/>
  <c r="AJ13" i="17"/>
  <c r="AJ14" i="17"/>
  <c r="AI37" i="17"/>
  <c r="AH37" i="17"/>
  <c r="AI6" i="17"/>
  <c r="AH6" i="17"/>
  <c r="AG6" i="17"/>
  <c r="AG37" i="17" s="1"/>
  <c r="AC29" i="17"/>
  <c r="AD29" i="17"/>
  <c r="AE29" i="17"/>
  <c r="AB29" i="17"/>
  <c r="AD23" i="17"/>
  <c r="AD18" i="17" s="1"/>
  <c r="AC23" i="17"/>
  <c r="AC18" i="17" s="1"/>
  <c r="AE18" i="17"/>
  <c r="AE6" i="17"/>
  <c r="AE37" i="17" s="1"/>
  <c r="AD6" i="17"/>
  <c r="AC6" i="17"/>
  <c r="AB6" i="17"/>
  <c r="AF7" i="17"/>
  <c r="AF8" i="17"/>
  <c r="AF9" i="17"/>
  <c r="AF10" i="17"/>
  <c r="AF11" i="17"/>
  <c r="AF12" i="17"/>
  <c r="AF13" i="17"/>
  <c r="AF14" i="17"/>
  <c r="AF15" i="17"/>
  <c r="AF16" i="17"/>
  <c r="AF17" i="17"/>
  <c r="AF20" i="17"/>
  <c r="AF21" i="17"/>
  <c r="AF22" i="17"/>
  <c r="AF24" i="17"/>
  <c r="AF25" i="17"/>
  <c r="AF26" i="17"/>
  <c r="AF27" i="17"/>
  <c r="AF30" i="17"/>
  <c r="AF31" i="17"/>
  <c r="AF32" i="17"/>
  <c r="AF34" i="17"/>
  <c r="AF35" i="17"/>
  <c r="AF36" i="17"/>
  <c r="X14" i="17"/>
  <c r="S7" i="17"/>
  <c r="S8" i="17"/>
  <c r="S9" i="17"/>
  <c r="S10" i="17"/>
  <c r="S11" i="17"/>
  <c r="S12" i="17"/>
  <c r="S13" i="17"/>
  <c r="S14" i="17"/>
  <c r="S15" i="17"/>
  <c r="S16" i="17"/>
  <c r="S17" i="17"/>
  <c r="S20" i="17"/>
  <c r="S21" i="17"/>
  <c r="S22" i="17"/>
  <c r="S24" i="17"/>
  <c r="S25" i="17"/>
  <c r="S26" i="17"/>
  <c r="S27" i="17"/>
  <c r="S28" i="17"/>
  <c r="S30" i="17"/>
  <c r="S31" i="17"/>
  <c r="S32" i="17"/>
  <c r="S33" i="17"/>
  <c r="S34" i="17"/>
  <c r="S35" i="17"/>
  <c r="S36" i="17"/>
  <c r="R7" i="17"/>
  <c r="R8" i="17"/>
  <c r="R9" i="17"/>
  <c r="R10" i="17"/>
  <c r="R11" i="17"/>
  <c r="R12" i="17"/>
  <c r="R13" i="17"/>
  <c r="R14" i="17"/>
  <c r="R15" i="17"/>
  <c r="R16" i="17"/>
  <c r="R17" i="17"/>
  <c r="R20" i="17"/>
  <c r="R21" i="17"/>
  <c r="R22" i="17"/>
  <c r="R24" i="17"/>
  <c r="R25" i="17"/>
  <c r="R26" i="17"/>
  <c r="R27" i="17"/>
  <c r="R28" i="17"/>
  <c r="R30" i="17"/>
  <c r="R31" i="17"/>
  <c r="R32" i="17"/>
  <c r="R33" i="17"/>
  <c r="R34" i="17"/>
  <c r="R35" i="17"/>
  <c r="R36" i="17"/>
  <c r="O37" i="17"/>
  <c r="N37" i="17"/>
  <c r="AC37" i="17" l="1"/>
  <c r="AJ6" i="17"/>
  <c r="AJ37" i="17" s="1"/>
  <c r="AB37" i="17"/>
  <c r="AD37" i="17"/>
  <c r="U6" i="17" l="1"/>
  <c r="U37" i="17" s="1"/>
  <c r="E7" i="17"/>
  <c r="W6" i="17" l="1"/>
  <c r="W37" i="17" s="1"/>
  <c r="V6" i="17"/>
  <c r="V37" i="17" s="1"/>
  <c r="X13" i="17"/>
  <c r="L29" i="17" l="1"/>
  <c r="S29" i="17" s="1"/>
  <c r="K29" i="17"/>
  <c r="R29" i="17" s="1"/>
  <c r="L23" i="17"/>
  <c r="S23" i="17" s="1"/>
  <c r="K23" i="17"/>
  <c r="R23" i="17" s="1"/>
  <c r="I23" i="17"/>
  <c r="H23" i="17"/>
  <c r="I29" i="17"/>
  <c r="H29" i="17"/>
  <c r="B33" i="17"/>
  <c r="AF33" i="17" s="1"/>
  <c r="B29" i="17"/>
  <c r="AF29" i="17" s="1"/>
  <c r="B6" i="17"/>
  <c r="X6" i="17" l="1"/>
  <c r="AF6" i="17"/>
  <c r="J7" i="17"/>
  <c r="J8" i="17"/>
  <c r="J9" i="17"/>
  <c r="J10" i="17"/>
  <c r="J11" i="17"/>
  <c r="J12" i="17"/>
  <c r="J13" i="17"/>
  <c r="J14" i="17"/>
  <c r="J15" i="17"/>
  <c r="J16" i="17"/>
  <c r="J17" i="17"/>
  <c r="J20" i="17"/>
  <c r="J21" i="17"/>
  <c r="J22" i="17"/>
  <c r="J24" i="17"/>
  <c r="J25" i="17"/>
  <c r="J26" i="17"/>
  <c r="J27" i="17"/>
  <c r="J29" i="17"/>
  <c r="J30" i="17"/>
  <c r="J31" i="17"/>
  <c r="J32" i="17"/>
  <c r="J33" i="17"/>
  <c r="J34" i="17"/>
  <c r="J35" i="17"/>
  <c r="J36" i="17"/>
  <c r="I19" i="17"/>
  <c r="I18" i="17" s="1"/>
  <c r="H19" i="17"/>
  <c r="H18" i="17" s="1"/>
  <c r="I6" i="17"/>
  <c r="J6" i="17" s="1"/>
  <c r="H6" i="17"/>
  <c r="T7" i="17"/>
  <c r="T8" i="17"/>
  <c r="T9" i="17"/>
  <c r="T10" i="17"/>
  <c r="T11" i="17"/>
  <c r="T12" i="17"/>
  <c r="T13" i="17"/>
  <c r="T14" i="17"/>
  <c r="T15" i="17"/>
  <c r="T16" i="17"/>
  <c r="T17" i="17"/>
  <c r="T20" i="17"/>
  <c r="T21" i="17"/>
  <c r="T22" i="17"/>
  <c r="T24" i="17"/>
  <c r="T25" i="17"/>
  <c r="T26" i="17"/>
  <c r="T27" i="17"/>
  <c r="T29" i="17"/>
  <c r="T30" i="17"/>
  <c r="T31" i="17"/>
  <c r="T32" i="17"/>
  <c r="T33" i="17"/>
  <c r="T34" i="17"/>
  <c r="T35" i="17"/>
  <c r="T36" i="17"/>
  <c r="L19" i="17"/>
  <c r="K19" i="17"/>
  <c r="L6" i="17"/>
  <c r="K6" i="17"/>
  <c r="R6" i="17" s="1"/>
  <c r="M7" i="17"/>
  <c r="M8" i="17"/>
  <c r="M9" i="17"/>
  <c r="M10" i="17"/>
  <c r="M11" i="17"/>
  <c r="M12" i="17"/>
  <c r="M13" i="17"/>
  <c r="M14" i="17"/>
  <c r="M15" i="17"/>
  <c r="M16" i="17"/>
  <c r="M17" i="17"/>
  <c r="M20" i="17"/>
  <c r="M21" i="17"/>
  <c r="M22" i="17"/>
  <c r="M24" i="17"/>
  <c r="M25" i="17"/>
  <c r="M26" i="17"/>
  <c r="M27" i="17"/>
  <c r="M29" i="17"/>
  <c r="M30" i="17"/>
  <c r="M31" i="17"/>
  <c r="M32" i="17"/>
  <c r="M33" i="17"/>
  <c r="M34" i="17"/>
  <c r="M35" i="17"/>
  <c r="M36" i="17"/>
  <c r="G23" i="17"/>
  <c r="F23" i="17"/>
  <c r="D23" i="17"/>
  <c r="C23" i="17"/>
  <c r="G33" i="17"/>
  <c r="F33" i="17"/>
  <c r="D33" i="17"/>
  <c r="C33" i="17"/>
  <c r="G29" i="17"/>
  <c r="F29" i="17"/>
  <c r="G19" i="17"/>
  <c r="F19" i="17"/>
  <c r="G6" i="17"/>
  <c r="F6" i="17"/>
  <c r="D29" i="17"/>
  <c r="C29" i="17"/>
  <c r="D19" i="17"/>
  <c r="C19" i="17"/>
  <c r="M6" i="17" l="1"/>
  <c r="S6" i="17"/>
  <c r="T6" i="17" s="1"/>
  <c r="K18" i="17"/>
  <c r="R18" i="17" s="1"/>
  <c r="R19" i="17"/>
  <c r="L18" i="17"/>
  <c r="S18" i="17" s="1"/>
  <c r="S19" i="17"/>
  <c r="K37" i="17"/>
  <c r="R37" i="17" s="1"/>
  <c r="H37" i="17"/>
  <c r="I37" i="17"/>
  <c r="F18" i="17"/>
  <c r="F37" i="17" s="1"/>
  <c r="G18" i="17"/>
  <c r="G37" i="17" s="1"/>
  <c r="L37" i="17" l="1"/>
  <c r="S37" i="17" s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B19" i="17"/>
  <c r="J19" i="17" l="1"/>
  <c r="AF19" i="17"/>
  <c r="J23" i="17"/>
  <c r="AF23" i="17"/>
  <c r="M19" i="17"/>
  <c r="T19" i="17"/>
  <c r="M23" i="17"/>
  <c r="T23" i="17"/>
  <c r="E19" i="17"/>
  <c r="B18" i="17"/>
  <c r="E23" i="17"/>
  <c r="C37" i="17"/>
  <c r="D37" i="17"/>
  <c r="B37" i="17" l="1"/>
  <c r="AF18" i="17"/>
  <c r="T37" i="17"/>
  <c r="M37" i="17"/>
  <c r="J37" i="17"/>
  <c r="E37" i="17"/>
  <c r="E18" i="17"/>
  <c r="J18" i="17"/>
  <c r="M18" i="17"/>
  <c r="T18" i="17"/>
  <c r="X37" i="17" l="1"/>
  <c r="AF37" i="17"/>
</calcChain>
</file>

<file path=xl/sharedStrings.xml><?xml version="1.0" encoding="utf-8"?>
<sst xmlns="http://schemas.openxmlformats.org/spreadsheetml/2006/main" count="87" uniqueCount="67">
  <si>
    <t>Priorytety/Działania/Poddziałania</t>
  </si>
  <si>
    <t>Wnioski o odrzucone</t>
  </si>
  <si>
    <t>Podpisane umowy (pierwotnie)</t>
  </si>
  <si>
    <t>Aneksy do umowy²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</si>
  <si>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</si>
  <si>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</si>
  <si>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</si>
  <si>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</si>
  <si>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</si>
  <si>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</si>
  <si>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</si>
  <si>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</si>
  <si>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</si>
  <si>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</si>
  <si>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liczba płatności</t>
  </si>
  <si>
    <t>Umowy o dofinansowanie czynne</t>
  </si>
  <si>
    <t xml:space="preserve"> Złożone wnioski o dofinansowanie (pierwotnie)</t>
  </si>
  <si>
    <t>liczba wniosków odrzuconych i wycofanych</t>
  </si>
  <si>
    <t>kwota wniosków odrzuconych i wycofanych w PLN*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</si>
  <si>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</si>
  <si>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</si>
  <si>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</si>
  <si>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</si>
  <si>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</si>
  <si>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</si>
  <si>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</si>
  <si>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</si>
  <si>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</si>
  <si>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</si>
  <si>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</si>
  <si>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</si>
  <si>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</si>
  <si>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</si>
  <si>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</si>
  <si>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</si>
  <si>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</si>
  <si>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</si>
  <si>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</si>
  <si>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</si>
  <si>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</si>
  <si>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kwota wydatków kwalifikowalnych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</si>
  <si>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</si>
  <si>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</si>
  <si>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</si>
  <si>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Wydatki certyfikowane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</si>
  <si>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</si>
  <si>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</si>
  <si>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</si>
  <si>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</si>
  <si>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</si>
  <si>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</si>
  <si>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</si>
  <si>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</si>
  <si>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</si>
  <si>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</si>
  <si>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</si>
  <si>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</si>
  <si>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</si>
  <si>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</si>
  <si>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</si>
  <si>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Sprawozdanie  z realizacji Programu Operacyjnego "Fundusze Europejskie dla Rybactwa" 2021-2027</t>
  </si>
  <si>
    <t>Wnioski wybrane do podpisania umowy</t>
  </si>
  <si>
    <t>liczba wniosków wybranych</t>
  </si>
  <si>
    <t>kwota wniosków wybran aych</t>
  </si>
  <si>
    <t>kwota wniosków odrzuconych i wycofanych w PLN</t>
  </si>
  <si>
    <t>stan na dzień 31 sierpnia 2024</t>
  </si>
  <si>
    <t>Limit wedłu Arkusza Kalkulacyjnego Ministerstwa Finansów z 05 września br.- kurs 4,2898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</si>
</sst>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/>
    <xf numFmtId="0" fontId="0" fillId="0" borderId="0" xfId="0" applyAlignment="1">
      <alignment horizontal="center" vertical="center"/>
    </xf>
    <xf numFmtId="0" fontId="18" fillId="0" borderId="0" xfId="0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8" fillId="0" borderId="0" xfId="0" applyNumberFormat="1" applyFont="1"/>
    <xf numFmtId="166" fontId="14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4" fillId="0" borderId="7" xfId="0" applyFont="1" applyBorder="1" applyAlignment="1">
      <alignment horizontal="center" vertical="center" wrapText="1"/>
    </xf>
    <xf numFmtId="0" fontId="0" fillId="3" borderId="0" xfId="0" applyFill="1"/>
    <xf numFmtId="10" fontId="11" fillId="0" borderId="7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8" fillId="0" borderId="0" xfId="0" applyNumberFormat="1" applyFont="1"/>
    <xf numFmtId="3" fontId="4" fillId="0" borderId="0" xfId="0" applyNumberFormat="1" applyFont="1"/>
    <xf numFmtId="3" fontId="0" fillId="0" borderId="0" xfId="0" applyNumberFormat="1" applyAlignment="1">
      <alignment horizontal="right"/>
    </xf>
    <xf numFmtId="3" fontId="14" fillId="0" borderId="6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14" fillId="0" borderId="6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10" fillId="3" borderId="0" xfId="3" applyNumberFormat="1" applyFont="1" applyFill="1" applyAlignment="1">
      <alignment horizontal="right"/>
    </xf>
    <xf numFmtId="4" fontId="10" fillId="3" borderId="0" xfId="3" applyNumberFormat="1" applyFont="1" applyFill="1" applyAlignment="1">
      <alignment horizontal="center" wrapText="1"/>
    </xf>
    <xf numFmtId="3" fontId="10" fillId="3" borderId="0" xfId="2" applyNumberFormat="1" applyFont="1" applyFill="1" applyAlignment="1">
      <alignment horizontal="center"/>
    </xf>
    <xf numFmtId="3" fontId="10" fillId="3" borderId="0" xfId="3" applyNumberFormat="1" applyFont="1" applyFill="1" applyAlignment="1">
      <alignment horizontal="center" wrapText="1"/>
    </xf>
    <xf numFmtId="3" fontId="10" fillId="3" borderId="0" xfId="5" applyNumberFormat="1" applyFont="1" applyFill="1"/>
    <xf numFmtId="0" fontId="25" fillId="3" borderId="0" xfId="5" applyFont="1" applyFill="1"/>
    <xf numFmtId="4" fontId="0" fillId="0" borderId="0" xfId="0" applyNumberForma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4" fontId="31" fillId="0" borderId="0" xfId="0" applyNumberFormat="1" applyFont="1"/>
    <xf numFmtId="0" fontId="28" fillId="0" borderId="0" xfId="0" applyFont="1"/>
    <xf numFmtId="0" fontId="20" fillId="0" borderId="0" xfId="0" applyFont="1"/>
    <xf numFmtId="10" fontId="16" fillId="0" borderId="1" xfId="2" applyNumberFormat="1" applyFont="1" applyFill="1" applyBorder="1" applyAlignment="1">
      <alignment horizontal="right" vertical="center"/>
    </xf>
    <xf numFmtId="0" fontId="32" fillId="0" borderId="0" xfId="0" applyFont="1"/>
    <xf numFmtId="0" fontId="19" fillId="0" borderId="0" xfId="0" applyFont="1"/>
    <xf numFmtId="4" fontId="20" fillId="0" borderId="0" xfId="0" applyNumberFormat="1" applyFont="1"/>
    <xf numFmtId="0" fontId="33" fillId="0" borderId="0" xfId="0" applyFont="1"/>
    <xf numFmtId="10" fontId="24" fillId="0" borderId="7" xfId="2" applyNumberFormat="1" applyFont="1" applyFill="1" applyBorder="1" applyAlignment="1">
      <alignment horizontal="right" vertical="center"/>
    </xf>
    <xf numFmtId="4" fontId="25" fillId="3" borderId="0" xfId="5" applyNumberFormat="1" applyFont="1" applyFill="1"/>
    <xf numFmtId="0" fontId="8" fillId="0" borderId="0" xfId="5" applyFont="1"/>
    <xf numFmtId="0" fontId="35" fillId="0" borderId="0" xfId="0" applyFont="1"/>
    <xf numFmtId="0" fontId="36" fillId="0" borderId="0" xfId="0" applyFont="1" applyAlignment="1">
      <alignment horizontal="center" vertical="center"/>
    </xf>
    <xf numFmtId="164" fontId="19" fillId="0" borderId="0" xfId="1" applyFont="1" applyFill="1"/>
    <xf numFmtId="3" fontId="18" fillId="0" borderId="0" xfId="0" applyNumberFormat="1" applyFont="1" applyAlignment="1">
      <alignment vertical="center" wrapText="1"/>
    </xf>
    <xf numFmtId="4" fontId="36" fillId="0" borderId="0" xfId="0" applyNumberFormat="1" applyFont="1"/>
    <xf numFmtId="0" fontId="36" fillId="0" borderId="0" xfId="0" applyFont="1"/>
    <xf numFmtId="3" fontId="36" fillId="0" borderId="0" xfId="0" applyNumberFormat="1" applyFont="1"/>
    <xf numFmtId="3" fontId="18" fillId="0" borderId="0" xfId="0" applyNumberFormat="1" applyFont="1" applyAlignment="1">
      <alignment horizontal="center"/>
    </xf>
    <xf numFmtId="166" fontId="18" fillId="0" borderId="0" xfId="0" applyNumberFormat="1" applyFont="1"/>
    <xf numFmtId="3" fontId="20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4" fontId="37" fillId="0" borderId="0" xfId="0" applyNumberFormat="1" applyFont="1"/>
    <xf numFmtId="3" fontId="4" fillId="0" borderId="0" xfId="0" applyNumberFormat="1" applyFont="1" applyAlignment="1">
      <alignment horizontal="right"/>
    </xf>
    <xf numFmtId="10" fontId="15" fillId="0" borderId="1" xfId="2" applyNumberFormat="1" applyFont="1" applyFill="1" applyBorder="1" applyAlignment="1">
      <alignment horizontal="right" vertical="center"/>
    </xf>
    <xf numFmtId="44" fontId="0" fillId="0" borderId="19" xfId="0" applyNumberFormat="1" applyBorder="1" applyAlignment="1">
      <alignment vertical="center" wrapText="1"/>
    </xf>
    <xf numFmtId="3" fontId="31" fillId="0" borderId="19" xfId="0" applyNumberFormat="1" applyFont="1" applyBorder="1" applyAlignment="1">
      <alignment vertical="center" wrapText="1"/>
    </xf>
    <xf numFmtId="4" fontId="31" fillId="0" borderId="19" xfId="0" applyNumberFormat="1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29" fillId="6" borderId="0" xfId="0" applyFont="1" applyFill="1"/>
    <xf numFmtId="0" fontId="12" fillId="6" borderId="11" xfId="0" applyFont="1" applyFill="1" applyBorder="1" applyAlignment="1">
      <alignment horizontal="left" vertical="center" wrapText="1"/>
    </xf>
    <xf numFmtId="0" fontId="29" fillId="5" borderId="0" xfId="0" applyFont="1" applyFill="1"/>
    <xf numFmtId="0" fontId="14" fillId="0" borderId="3" xfId="0" applyFont="1" applyBorder="1" applyAlignment="1">
      <alignment horizontal="center" vertical="center" wrapText="1"/>
    </xf>
    <xf numFmtId="0" fontId="29" fillId="5" borderId="0" xfId="0" applyFont="1" applyFill="1" applyAlignment="1">
      <alignment vertical="center"/>
    </xf>
    <xf numFmtId="165" fontId="8" fillId="3" borderId="0" xfId="3" applyNumberFormat="1" applyFont="1" applyFill="1" applyAlignment="1">
      <alignment horizontal="center" wrapText="1"/>
    </xf>
    <xf numFmtId="4" fontId="7" fillId="0" borderId="0" xfId="4" applyNumberFormat="1" applyFont="1" applyAlignment="1">
      <alignment horizontal="center" vertical="center"/>
    </xf>
    <xf numFmtId="44" fontId="15" fillId="0" borderId="18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/>
    </xf>
    <xf numFmtId="3" fontId="15" fillId="0" borderId="6" xfId="0" applyNumberFormat="1" applyFont="1" applyBorder="1" applyAlignment="1">
      <alignment horizontal="right" vertical="center"/>
    </xf>
    <xf numFmtId="4" fontId="15" fillId="0" borderId="1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44" fontId="16" fillId="0" borderId="18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4" fontId="16" fillId="0" borderId="7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3" fontId="24" fillId="0" borderId="6" xfId="0" applyNumberFormat="1" applyFont="1" applyBorder="1" applyAlignment="1">
      <alignment horizontal="right" vertical="center"/>
    </xf>
    <xf numFmtId="3" fontId="24" fillId="0" borderId="3" xfId="0" applyNumberFormat="1" applyFont="1" applyBorder="1" applyAlignment="1">
      <alignment horizontal="right" vertical="center"/>
    </xf>
    <xf numFmtId="4" fontId="24" fillId="0" borderId="1" xfId="0" applyNumberFormat="1" applyFont="1" applyBorder="1" applyAlignment="1">
      <alignment horizontal="right" vertical="center"/>
    </xf>
    <xf numFmtId="3" fontId="11" fillId="0" borderId="18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/>
    </xf>
    <xf numFmtId="4" fontId="15" fillId="0" borderId="7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3" fontId="15" fillId="0" borderId="18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3" xfId="0" applyNumberFormat="1" applyFont="1" applyBorder="1" applyAlignment="1">
      <alignment horizontal="right" vertical="center"/>
    </xf>
    <xf numFmtId="0" fontId="15" fillId="3" borderId="11" xfId="0" applyFont="1" applyFill="1" applyBorder="1" applyAlignment="1">
      <alignment horizontal="left" vertical="center" wrapText="1"/>
    </xf>
    <xf numFmtId="44" fontId="15" fillId="3" borderId="18" xfId="0" applyNumberFormat="1" applyFont="1" applyFill="1" applyBorder="1" applyAlignment="1">
      <alignment horizontal="right"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10" fontId="11" fillId="3" borderId="7" xfId="2" applyNumberFormat="1" applyFont="1" applyFill="1" applyBorder="1" applyAlignment="1">
      <alignment horizontal="right" vertical="center"/>
    </xf>
    <xf numFmtId="3" fontId="11" fillId="3" borderId="6" xfId="0" applyNumberFormat="1" applyFont="1" applyFill="1" applyBorder="1" applyAlignment="1">
      <alignment horizontal="right" vertical="center"/>
    </xf>
    <xf numFmtId="10" fontId="11" fillId="3" borderId="1" xfId="2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/>
    </xf>
    <xf numFmtId="4" fontId="11" fillId="3" borderId="7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3" fontId="11" fillId="3" borderId="3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3" fontId="21" fillId="7" borderId="6" xfId="0" applyNumberFormat="1" applyFont="1" applyFill="1" applyBorder="1" applyAlignment="1">
      <alignment horizontal="right" vertical="center"/>
    </xf>
    <xf numFmtId="4" fontId="21" fillId="7" borderId="1" xfId="0" applyNumberFormat="1" applyFont="1" applyFill="1" applyBorder="1" applyAlignment="1">
      <alignment horizontal="right" vertical="center"/>
    </xf>
    <xf numFmtId="166" fontId="39" fillId="6" borderId="11" xfId="0" applyNumberFormat="1" applyFont="1" applyFill="1" applyBorder="1" applyAlignment="1">
      <alignment horizontal="left" vertical="center" wrapText="1"/>
    </xf>
    <xf numFmtId="44" fontId="39" fillId="6" borderId="18" xfId="0" applyNumberFormat="1" applyFont="1" applyFill="1" applyBorder="1" applyAlignment="1">
      <alignment horizontal="right" vertical="center"/>
    </xf>
    <xf numFmtId="3" fontId="39" fillId="6" borderId="6" xfId="0" applyNumberFormat="1" applyFont="1" applyFill="1" applyBorder="1" applyAlignment="1">
      <alignment horizontal="right" vertical="center"/>
    </xf>
    <xf numFmtId="4" fontId="39" fillId="6" borderId="1" xfId="0" applyNumberFormat="1" applyFont="1" applyFill="1" applyBorder="1" applyAlignment="1">
      <alignment horizontal="right" vertical="center"/>
    </xf>
    <xf numFmtId="10" fontId="39" fillId="4" borderId="7" xfId="2" applyNumberFormat="1" applyFont="1" applyFill="1" applyBorder="1" applyAlignment="1">
      <alignment horizontal="right" vertical="center"/>
    </xf>
    <xf numFmtId="10" fontId="39" fillId="6" borderId="7" xfId="2" applyNumberFormat="1" applyFont="1" applyFill="1" applyBorder="1" applyAlignment="1">
      <alignment horizontal="right" vertical="center"/>
    </xf>
    <xf numFmtId="10" fontId="39" fillId="6" borderId="1" xfId="2" applyNumberFormat="1" applyFont="1" applyFill="1" applyBorder="1" applyAlignment="1">
      <alignment horizontal="right" vertical="center"/>
    </xf>
    <xf numFmtId="0" fontId="39" fillId="6" borderId="3" xfId="0" applyFont="1" applyFill="1" applyBorder="1" applyAlignment="1">
      <alignment horizontal="right" vertical="center"/>
    </xf>
    <xf numFmtId="4" fontId="39" fillId="6" borderId="7" xfId="0" applyNumberFormat="1" applyFont="1" applyFill="1" applyBorder="1" applyAlignment="1">
      <alignment horizontal="right" vertical="center"/>
    </xf>
    <xf numFmtId="0" fontId="39" fillId="6" borderId="6" xfId="0" applyFont="1" applyFill="1" applyBorder="1" applyAlignment="1">
      <alignment horizontal="right" vertical="center"/>
    </xf>
    <xf numFmtId="3" fontId="39" fillId="6" borderId="3" xfId="0" applyNumberFormat="1" applyFont="1" applyFill="1" applyBorder="1" applyAlignment="1">
      <alignment horizontal="right" vertical="center"/>
    </xf>
    <xf numFmtId="3" fontId="39" fillId="6" borderId="1" xfId="0" applyNumberFormat="1" applyFont="1" applyFill="1" applyBorder="1" applyAlignment="1">
      <alignment horizontal="right" vertical="center"/>
    </xf>
    <xf numFmtId="0" fontId="39" fillId="6" borderId="1" xfId="0" applyFont="1" applyFill="1" applyBorder="1" applyAlignment="1">
      <alignment horizontal="right" vertical="center"/>
    </xf>
    <xf numFmtId="166" fontId="39" fillId="4" borderId="7" xfId="0" applyNumberFormat="1" applyFont="1" applyFill="1" applyBorder="1" applyAlignment="1">
      <alignment horizontal="left" vertical="center" wrapText="1"/>
    </xf>
    <xf numFmtId="44" fontId="39" fillId="2" borderId="18" xfId="0" applyNumberFormat="1" applyFont="1" applyFill="1" applyBorder="1" applyAlignment="1">
      <alignment horizontal="right" vertical="center"/>
    </xf>
    <xf numFmtId="3" fontId="39" fillId="4" borderId="6" xfId="0" applyNumberFormat="1" applyFont="1" applyFill="1" applyBorder="1" applyAlignment="1">
      <alignment horizontal="right" vertical="center"/>
    </xf>
    <xf numFmtId="4" fontId="39" fillId="4" borderId="1" xfId="0" applyNumberFormat="1" applyFont="1" applyFill="1" applyBorder="1" applyAlignment="1">
      <alignment horizontal="right" vertical="center"/>
    </xf>
    <xf numFmtId="10" fontId="39" fillId="4" borderId="1" xfId="2" applyNumberFormat="1" applyFont="1" applyFill="1" applyBorder="1" applyAlignment="1">
      <alignment horizontal="right" vertical="center"/>
    </xf>
    <xf numFmtId="0" fontId="39" fillId="4" borderId="3" xfId="0" applyFont="1" applyFill="1" applyBorder="1" applyAlignment="1">
      <alignment horizontal="right" vertical="center"/>
    </xf>
    <xf numFmtId="4" fontId="39" fillId="4" borderId="7" xfId="0" applyNumberFormat="1" applyFont="1" applyFill="1" applyBorder="1" applyAlignment="1">
      <alignment horizontal="right" vertical="center"/>
    </xf>
    <xf numFmtId="0" fontId="39" fillId="4" borderId="6" xfId="0" applyFont="1" applyFill="1" applyBorder="1" applyAlignment="1">
      <alignment horizontal="right" vertical="center"/>
    </xf>
    <xf numFmtId="3" fontId="39" fillId="4" borderId="3" xfId="0" applyNumberFormat="1" applyFont="1" applyFill="1" applyBorder="1" applyAlignment="1">
      <alignment horizontal="right" vertical="center"/>
    </xf>
    <xf numFmtId="3" fontId="39" fillId="4" borderId="1" xfId="0" applyNumberFormat="1" applyFont="1" applyFill="1" applyBorder="1" applyAlignment="1">
      <alignment horizontal="right" vertical="center"/>
    </xf>
    <xf numFmtId="0" fontId="39" fillId="4" borderId="1" xfId="0" applyFont="1" applyFill="1" applyBorder="1" applyAlignment="1">
      <alignment horizontal="right" vertical="center"/>
    </xf>
    <xf numFmtId="166" fontId="39" fillId="4" borderId="11" xfId="0" applyNumberFormat="1" applyFont="1" applyFill="1" applyBorder="1" applyAlignment="1">
      <alignment horizontal="left" vertical="center" wrapText="1"/>
    </xf>
    <xf numFmtId="166" fontId="40" fillId="8" borderId="9" xfId="0" applyNumberFormat="1" applyFont="1" applyFill="1" applyBorder="1" applyAlignment="1">
      <alignment horizontal="center" vertical="center" wrapText="1"/>
    </xf>
    <xf numFmtId="44" fontId="40" fillId="8" borderId="23" xfId="0" applyNumberFormat="1" applyFont="1" applyFill="1" applyBorder="1" applyAlignment="1">
      <alignment horizontal="right" vertical="center"/>
    </xf>
    <xf numFmtId="3" fontId="40" fillId="8" borderId="13" xfId="0" applyNumberFormat="1" applyFont="1" applyFill="1" applyBorder="1" applyAlignment="1">
      <alignment horizontal="right" vertical="center"/>
    </xf>
    <xf numFmtId="166" fontId="40" fillId="8" borderId="14" xfId="0" applyNumberFormat="1" applyFont="1" applyFill="1" applyBorder="1" applyAlignment="1">
      <alignment horizontal="right" vertical="center"/>
    </xf>
    <xf numFmtId="10" fontId="40" fillId="8" borderId="7" xfId="2" applyNumberFormat="1" applyFont="1" applyFill="1" applyBorder="1" applyAlignment="1">
      <alignment horizontal="right" vertical="center"/>
    </xf>
    <xf numFmtId="10" fontId="40" fillId="8" borderId="15" xfId="2" applyNumberFormat="1" applyFont="1" applyFill="1" applyBorder="1" applyAlignment="1">
      <alignment horizontal="right" vertical="center"/>
    </xf>
    <xf numFmtId="10" fontId="40" fillId="8" borderId="14" xfId="2" applyNumberFormat="1" applyFont="1" applyFill="1" applyBorder="1" applyAlignment="1">
      <alignment horizontal="right" vertical="center"/>
    </xf>
    <xf numFmtId="0" fontId="40" fillId="8" borderId="16" xfId="0" applyFont="1" applyFill="1" applyBorder="1" applyAlignment="1">
      <alignment horizontal="right" vertical="center"/>
    </xf>
    <xf numFmtId="166" fontId="40" fillId="8" borderId="15" xfId="0" applyNumberFormat="1" applyFont="1" applyFill="1" applyBorder="1" applyAlignment="1">
      <alignment horizontal="right" vertical="center"/>
    </xf>
    <xf numFmtId="0" fontId="40" fillId="8" borderId="13" xfId="0" applyFont="1" applyFill="1" applyBorder="1" applyAlignment="1">
      <alignment horizontal="right" vertical="center"/>
    </xf>
    <xf numFmtId="3" fontId="40" fillId="8" borderId="16" xfId="0" applyNumberFormat="1" applyFont="1" applyFill="1" applyBorder="1" applyAlignment="1">
      <alignment horizontal="right" vertical="center"/>
    </xf>
    <xf numFmtId="3" fontId="40" fillId="8" borderId="14" xfId="0" applyNumberFormat="1" applyFont="1" applyFill="1" applyBorder="1" applyAlignment="1">
      <alignment horizontal="right" vertical="center"/>
    </xf>
    <xf numFmtId="0" fontId="40" fillId="8" borderId="14" xfId="0" applyFont="1" applyFill="1" applyBorder="1" applyAlignment="1">
      <alignment horizontal="right" vertical="center"/>
    </xf>
    <xf numFmtId="4" fontId="40" fillId="8" borderId="14" xfId="0" applyNumberFormat="1" applyFont="1" applyFill="1" applyBorder="1" applyAlignment="1">
      <alignment horizontal="right" vertical="center"/>
    </xf>
    <xf numFmtId="166" fontId="12" fillId="7" borderId="11" xfId="0" applyNumberFormat="1" applyFont="1" applyFill="1" applyBorder="1" applyAlignment="1">
      <alignment horizontal="left" vertical="center" wrapText="1"/>
    </xf>
    <xf numFmtId="44" fontId="12" fillId="7" borderId="18" xfId="0" applyNumberFormat="1" applyFont="1" applyFill="1" applyBorder="1" applyAlignment="1">
      <alignment horizontal="right" vertical="center"/>
    </xf>
    <xf numFmtId="10" fontId="21" fillId="7" borderId="7" xfId="2" applyNumberFormat="1" applyFont="1" applyFill="1" applyBorder="1" applyAlignment="1">
      <alignment horizontal="right" vertical="center"/>
    </xf>
    <xf numFmtId="10" fontId="21" fillId="7" borderId="1" xfId="2" applyNumberFormat="1" applyFont="1" applyFill="1" applyBorder="1" applyAlignment="1">
      <alignment horizontal="right" vertical="center"/>
    </xf>
    <xf numFmtId="0" fontId="21" fillId="7" borderId="3" xfId="0" applyFont="1" applyFill="1" applyBorder="1" applyAlignment="1">
      <alignment horizontal="right" vertical="center"/>
    </xf>
    <xf numFmtId="4" fontId="21" fillId="7" borderId="7" xfId="0" applyNumberFormat="1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right" vertical="center"/>
    </xf>
    <xf numFmtId="3" fontId="21" fillId="7" borderId="3" xfId="0" applyNumberFormat="1" applyFont="1" applyFill="1" applyBorder="1" applyAlignment="1">
      <alignment horizontal="right" vertical="center"/>
    </xf>
    <xf numFmtId="3" fontId="21" fillId="7" borderId="1" xfId="0" applyNumberFormat="1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right" vertical="center"/>
    </xf>
    <xf numFmtId="4" fontId="40" fillId="8" borderId="13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21" fillId="7" borderId="12" xfId="0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right" vertical="center"/>
    </xf>
    <xf numFmtId="4" fontId="21" fillId="7" borderId="12" xfId="0" applyNumberFormat="1" applyFont="1" applyFill="1" applyBorder="1" applyAlignment="1">
      <alignment horizontal="right" vertical="center"/>
    </xf>
    <xf numFmtId="10" fontId="15" fillId="3" borderId="7" xfId="2" applyNumberFormat="1" applyFont="1" applyFill="1" applyBorder="1" applyAlignment="1">
      <alignment horizontal="right" vertical="center"/>
    </xf>
    <xf numFmtId="0" fontId="12" fillId="7" borderId="12" xfId="0" applyFont="1" applyFill="1" applyBorder="1" applyAlignment="1">
      <alignment horizontal="right" vertical="center"/>
    </xf>
    <xf numFmtId="4" fontId="12" fillId="7" borderId="12" xfId="0" applyNumberFormat="1" applyFont="1" applyFill="1" applyBorder="1" applyAlignment="1">
      <alignment horizontal="right" vertical="center"/>
    </xf>
    <xf numFmtId="10" fontId="12" fillId="7" borderId="7" xfId="2" applyNumberFormat="1" applyFont="1" applyFill="1" applyBorder="1" applyAlignment="1">
      <alignment horizontal="right" vertical="center"/>
    </xf>
    <xf numFmtId="3" fontId="12" fillId="7" borderId="6" xfId="0" applyNumberFormat="1" applyFont="1" applyFill="1" applyBorder="1" applyAlignment="1">
      <alignment horizontal="right" vertical="center"/>
    </xf>
    <xf numFmtId="4" fontId="12" fillId="7" borderId="1" xfId="0" applyNumberFormat="1" applyFont="1" applyFill="1" applyBorder="1" applyAlignment="1">
      <alignment horizontal="right" vertical="center"/>
    </xf>
    <xf numFmtId="10" fontId="12" fillId="7" borderId="1" xfId="2" applyNumberFormat="1" applyFont="1" applyFill="1" applyBorder="1" applyAlignment="1">
      <alignment horizontal="right" vertical="center"/>
    </xf>
    <xf numFmtId="0" fontId="12" fillId="7" borderId="3" xfId="0" applyFont="1" applyFill="1" applyBorder="1" applyAlignment="1">
      <alignment horizontal="right" vertical="center"/>
    </xf>
    <xf numFmtId="4" fontId="12" fillId="7" borderId="7" xfId="0" applyNumberFormat="1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7" borderId="1" xfId="0" applyNumberFormat="1" applyFont="1" applyFill="1" applyBorder="1" applyAlignment="1">
      <alignment horizontal="right" vertical="center"/>
    </xf>
    <xf numFmtId="0" fontId="12" fillId="7" borderId="1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9" fillId="3" borderId="0" xfId="0" applyFont="1" applyFill="1" applyAlignment="1">
      <alignment vertical="center"/>
    </xf>
    <xf numFmtId="4" fontId="34" fillId="3" borderId="0" xfId="0" applyNumberFormat="1" applyFont="1" applyFill="1" applyAlignment="1">
      <alignment vertical="center"/>
    </xf>
    <xf numFmtId="0" fontId="29" fillId="3" borderId="0" xfId="0" applyFont="1" applyFill="1"/>
    <xf numFmtId="4" fontId="27" fillId="3" borderId="0" xfId="0" applyNumberFormat="1" applyFont="1" applyFill="1" applyAlignment="1">
      <alignment vertical="center"/>
    </xf>
    <xf numFmtId="0" fontId="30" fillId="3" borderId="0" xfId="0" applyFont="1" applyFill="1"/>
    <xf numFmtId="44" fontId="12" fillId="6" borderId="18" xfId="0" applyNumberFormat="1" applyFont="1" applyFill="1" applyBorder="1" applyAlignment="1">
      <alignment horizontal="right" vertical="center" wrapText="1"/>
    </xf>
    <xf numFmtId="0" fontId="38" fillId="0" borderId="17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" fontId="34" fillId="3" borderId="0" xfId="0" applyNumberFormat="1" applyFont="1" applyFill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14" fontId="3" fillId="3" borderId="17" xfId="5" applyNumberFormat="1" applyFont="1" applyFill="1" applyBorder="1"/>
    <xf numFmtId="0" fontId="0" fillId="0" borderId="17" xfId="0" applyBorder="1"/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BG1225"/>
  <sheetViews>
    <sheetView tabSelected="1" zoomScale="50" zoomScaleNormal="50" workbookViewId="0">
      <pane xSplit="2" ySplit="5" topLeftCell="AB18" activePane="bottomRight" state="frozen"/>
      <selection activeCell="Z49" sqref="Z49"/>
      <selection pane="topRight" activeCell="Z49" sqref="Z49"/>
      <selection pane="bottomLeft" activeCell="Z49" sqref="Z49"/>
      <selection pane="bottomRight" activeCell="AJ8" sqref="AJ8"/>
    </sheetView>
  </sheetViews>
  <sheetFormatPr defaultRowHeight="15" x14ac:dyDescent="0.25"/>
  <cols>
    <col min="1" max="1" width="83.85546875" customWidth="1"/>
    <col min="2" max="2" width="37.28515625" customWidth="1"/>
    <col min="3" max="3" width="20.85546875" style="17" customWidth="1"/>
    <col min="4" max="4" width="32.140625" style="12" bestFit="1" customWidth="1"/>
    <col min="5" max="5" width="21.85546875" customWidth="1"/>
    <col min="6" max="6" width="23.7109375" style="20" customWidth="1"/>
    <col min="7" max="7" width="29.7109375" customWidth="1"/>
    <col min="8" max="8" width="18.85546875" customWidth="1"/>
    <col min="9" max="9" width="40.5703125" customWidth="1"/>
    <col min="10" max="10" width="17.7109375" customWidth="1"/>
    <col min="11" max="11" width="14.5703125" style="19" customWidth="1"/>
    <col min="12" max="12" width="37.85546875" style="5" bestFit="1" customWidth="1"/>
    <col min="13" max="13" width="20.42578125" style="5" customWidth="1"/>
    <col min="14" max="14" width="13.28515625" style="5" customWidth="1"/>
    <col min="15" max="15" width="25.28515625" customWidth="1"/>
    <col min="16" max="16" width="15" customWidth="1"/>
    <col min="17" max="17" width="27.7109375" customWidth="1"/>
    <col min="18" max="18" width="14" style="22" customWidth="1"/>
    <col min="19" max="19" width="38.7109375" bestFit="1" customWidth="1"/>
    <col min="20" max="20" width="16.42578125" customWidth="1"/>
    <col min="21" max="21" width="18.42578125" style="22" customWidth="1"/>
    <col min="22" max="22" width="13.42578125" style="22" customWidth="1"/>
    <col min="23" max="23" width="30.140625" customWidth="1"/>
    <col min="24" max="24" width="15.7109375" customWidth="1"/>
    <col min="25" max="25" width="10" customWidth="1"/>
    <col min="26" max="26" width="23.85546875" customWidth="1"/>
    <col min="27" max="27" width="25.42578125" customWidth="1"/>
    <col min="28" max="28" width="20" style="22" customWidth="1"/>
    <col min="29" max="29" width="15.85546875" style="22" customWidth="1"/>
    <col min="30" max="30" width="33.85546875" customWidth="1"/>
    <col min="31" max="31" width="28.28515625" customWidth="1"/>
    <col min="32" max="32" width="16.42578125" customWidth="1"/>
    <col min="33" max="34" width="21.7109375" style="22" customWidth="1"/>
    <col min="35" max="35" width="29.5703125" style="6" customWidth="1"/>
    <col min="36" max="36" width="23.85546875" style="6" customWidth="1"/>
    <col min="37" max="37" width="19" customWidth="1"/>
    <col min="38" max="38" width="9.140625" customWidth="1"/>
    <col min="39" max="39" width="64.28515625" customWidth="1"/>
    <col min="40" max="40" width="9.140625" customWidth="1"/>
    <col min="41" max="41" width="27.5703125" bestFit="1" customWidth="1"/>
    <col min="42" max="42" width="32" customWidth="1"/>
    <col min="43" max="43" width="33.28515625" style="14" customWidth="1"/>
    <col min="44" max="44" width="19" style="14" customWidth="1"/>
    <col min="45" max="45" width="30.42578125" style="14" customWidth="1"/>
    <col min="46" max="46" width="26.28515625" style="14" customWidth="1"/>
    <col min="47" max="47" width="49.28515625" style="14" customWidth="1"/>
    <col min="48" max="48" width="16.85546875" style="14" customWidth="1"/>
    <col min="49" max="59" width="9.140625" style="14"/>
  </cols>
  <sheetData>
    <row r="1" spans="1:59" s="33" customFormat="1" ht="20.25" x14ac:dyDescent="0.2">
      <c r="A1" s="28"/>
      <c r="B1" s="29"/>
      <c r="C1" s="30"/>
      <c r="D1" s="31"/>
      <c r="E1" s="31"/>
      <c r="F1" s="227"/>
      <c r="G1" s="227"/>
      <c r="H1" s="83"/>
      <c r="I1" s="83"/>
      <c r="J1" s="83"/>
      <c r="K1" s="32"/>
      <c r="R1" s="34"/>
      <c r="U1" s="34"/>
      <c r="V1" s="34"/>
      <c r="AB1" s="34"/>
      <c r="AC1" s="34"/>
      <c r="AG1" s="34"/>
      <c r="AH1" s="34"/>
      <c r="AI1" s="35"/>
      <c r="AJ1" s="35"/>
      <c r="AM1" s="57"/>
      <c r="AN1" s="57"/>
      <c r="AO1" s="57"/>
      <c r="AP1" s="57"/>
    </row>
    <row r="2" spans="1:59" s="33" customFormat="1" ht="20.25" x14ac:dyDescent="0.3">
      <c r="A2" s="36"/>
      <c r="B2" s="29"/>
      <c r="C2" s="30"/>
      <c r="D2" s="31"/>
      <c r="E2" s="31"/>
      <c r="F2" s="228" t="s">
        <v>60</v>
      </c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34"/>
      <c r="AB2" s="34"/>
      <c r="AC2" s="34"/>
      <c r="AG2" s="34"/>
      <c r="AH2" s="34"/>
      <c r="AI2" s="35"/>
      <c r="AJ2" s="35"/>
      <c r="AM2" s="57"/>
      <c r="AN2" s="57"/>
      <c r="AO2" s="57"/>
      <c r="AP2" s="57"/>
    </row>
    <row r="3" spans="1:59" s="33" customFormat="1" ht="127.5" customHeight="1" thickBot="1" x14ac:dyDescent="0.55000000000000004">
      <c r="A3" s="204" t="s">
        <v>66</v>
      </c>
      <c r="B3" s="204"/>
      <c r="C3" s="221"/>
      <c r="D3" s="221"/>
      <c r="E3" s="82"/>
      <c r="F3" s="37"/>
      <c r="G3" s="38"/>
      <c r="H3" s="38"/>
      <c r="I3" s="38"/>
      <c r="J3" s="38"/>
      <c r="K3" s="39"/>
      <c r="L3" s="229" t="s">
        <v>65</v>
      </c>
      <c r="M3" s="230"/>
      <c r="N3" s="222"/>
      <c r="O3" s="222"/>
      <c r="P3" s="38"/>
      <c r="Q3" s="38"/>
      <c r="R3" s="40"/>
      <c r="S3" s="38"/>
      <c r="T3" s="38"/>
      <c r="U3" s="41"/>
      <c r="V3" s="34"/>
      <c r="AB3" s="34"/>
      <c r="AC3" s="34"/>
      <c r="AE3" s="56"/>
      <c r="AG3" s="34"/>
      <c r="AH3" s="34"/>
      <c r="AI3" s="42"/>
      <c r="AJ3" s="42"/>
      <c r="AM3" s="57"/>
      <c r="AN3" s="57"/>
      <c r="AO3" s="57"/>
      <c r="AP3" s="57"/>
    </row>
    <row r="4" spans="1:59" s="1" customFormat="1" ht="38.25" customHeight="1" x14ac:dyDescent="0.25">
      <c r="A4" s="205" t="s">
        <v>0</v>
      </c>
      <c r="B4" s="207" t="s">
        <v>25</v>
      </c>
      <c r="C4" s="217" t="s">
        <v>16</v>
      </c>
      <c r="D4" s="218"/>
      <c r="E4" s="219"/>
      <c r="F4" s="212" t="s">
        <v>1</v>
      </c>
      <c r="G4" s="213"/>
      <c r="H4" s="223" t="s">
        <v>61</v>
      </c>
      <c r="I4" s="224"/>
      <c r="J4" s="225"/>
      <c r="K4" s="212" t="s">
        <v>2</v>
      </c>
      <c r="L4" s="213"/>
      <c r="M4" s="213"/>
      <c r="N4" s="213"/>
      <c r="O4" s="213"/>
      <c r="P4" s="214" t="s">
        <v>3</v>
      </c>
      <c r="Q4" s="215"/>
      <c r="R4" s="214" t="s">
        <v>15</v>
      </c>
      <c r="S4" s="215"/>
      <c r="T4" s="216"/>
      <c r="U4" s="217" t="s">
        <v>43</v>
      </c>
      <c r="V4" s="218"/>
      <c r="W4" s="218"/>
      <c r="X4" s="218"/>
      <c r="Y4" s="218"/>
      <c r="Z4" s="218"/>
      <c r="AA4" s="219"/>
      <c r="AB4" s="217" t="s">
        <v>22</v>
      </c>
      <c r="AC4" s="220"/>
      <c r="AD4" s="218"/>
      <c r="AE4" s="218"/>
      <c r="AF4" s="219"/>
      <c r="AG4" s="209" t="s">
        <v>23</v>
      </c>
      <c r="AH4" s="210"/>
      <c r="AI4" s="210"/>
      <c r="AJ4" s="210"/>
      <c r="AK4" s="211"/>
      <c r="AL4" s="209" t="s">
        <v>44</v>
      </c>
      <c r="AM4" s="210"/>
      <c r="AN4" s="210"/>
      <c r="AO4" s="210"/>
      <c r="AP4" s="211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</row>
    <row r="5" spans="1:59" s="25" customFormat="1" ht="115.5" x14ac:dyDescent="0.25">
      <c r="A5" s="206"/>
      <c r="B5" s="208"/>
      <c r="C5" s="21" t="s">
        <v>4</v>
      </c>
      <c r="D5" s="11" t="s">
        <v>5</v>
      </c>
      <c r="E5" s="13" t="s">
        <v>7</v>
      </c>
      <c r="F5" s="26" t="s">
        <v>17</v>
      </c>
      <c r="G5" s="8" t="s">
        <v>64</v>
      </c>
      <c r="H5" s="26" t="s">
        <v>62</v>
      </c>
      <c r="I5" s="8" t="s">
        <v>63</v>
      </c>
      <c r="J5" s="80" t="s">
        <v>7</v>
      </c>
      <c r="K5" s="21" t="s">
        <v>4</v>
      </c>
      <c r="L5" s="8" t="s">
        <v>8</v>
      </c>
      <c r="M5" s="8" t="s">
        <v>7</v>
      </c>
      <c r="N5" s="8" t="s">
        <v>9</v>
      </c>
      <c r="O5" s="8" t="s">
        <v>10</v>
      </c>
      <c r="P5" s="27" t="s">
        <v>4</v>
      </c>
      <c r="Q5" s="8" t="s">
        <v>8</v>
      </c>
      <c r="R5" s="21" t="s">
        <v>19</v>
      </c>
      <c r="S5" s="8" t="s">
        <v>20</v>
      </c>
      <c r="T5" s="13" t="s">
        <v>7</v>
      </c>
      <c r="U5" s="21" t="s">
        <v>11</v>
      </c>
      <c r="V5" s="23" t="s">
        <v>12</v>
      </c>
      <c r="W5" s="8" t="s">
        <v>5</v>
      </c>
      <c r="X5" s="8" t="s">
        <v>7</v>
      </c>
      <c r="Y5" s="8" t="s">
        <v>17</v>
      </c>
      <c r="Z5" s="8" t="s">
        <v>18</v>
      </c>
      <c r="AA5" s="13" t="s">
        <v>21</v>
      </c>
      <c r="AB5" s="21" t="s">
        <v>14</v>
      </c>
      <c r="AC5" s="24" t="s">
        <v>11</v>
      </c>
      <c r="AD5" s="8" t="s">
        <v>8</v>
      </c>
      <c r="AE5" s="8" t="s">
        <v>13</v>
      </c>
      <c r="AF5" s="13" t="s">
        <v>7</v>
      </c>
      <c r="AG5" s="21" t="s">
        <v>11</v>
      </c>
      <c r="AH5" s="24" t="s">
        <v>40</v>
      </c>
      <c r="AI5" s="9" t="s">
        <v>8</v>
      </c>
      <c r="AJ5" s="9" t="s">
        <v>6</v>
      </c>
      <c r="AK5" s="13" t="s">
        <v>7</v>
      </c>
      <c r="AL5" s="21" t="s">
        <v>11</v>
      </c>
      <c r="AM5" s="24" t="s">
        <v>40</v>
      </c>
      <c r="AN5" s="9" t="s">
        <v>8</v>
      </c>
      <c r="AO5" s="9" t="s">
        <v>6</v>
      </c>
      <c r="AP5" s="13" t="s">
        <v>7</v>
      </c>
      <c r="AQ5" s="226"/>
      <c r="AR5" s="226"/>
      <c r="AS5" s="226"/>
      <c r="AT5" s="226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</row>
    <row r="6" spans="1:59" s="45" customFormat="1" ht="69.75" x14ac:dyDescent="0.25">
      <c r="A6" s="142" t="s">
        <v>28</v>
      </c>
      <c r="B6" s="143">
        <f>SUM(B7:B17)</f>
        <v>1347690860.6599998</v>
      </c>
      <c r="C6" s="149">
        <f>SUM(C7:C17)</f>
        <v>834</v>
      </c>
      <c r="D6" s="145">
        <f>SUM(D7:D17)</f>
        <v>538617534.60020006</v>
      </c>
      <c r="E6" s="133">
        <f>D6/B6</f>
        <v>0.39965955867388225</v>
      </c>
      <c r="F6" s="144">
        <f>SUM(F7:F17)</f>
        <v>29</v>
      </c>
      <c r="G6" s="145">
        <f>SUM(G7:G17)</f>
        <v>25649814.140000001</v>
      </c>
      <c r="H6" s="144">
        <f>SUM(H7:H17)</f>
        <v>387</v>
      </c>
      <c r="I6" s="145">
        <f>SUM(I7:I17)</f>
        <v>288031005.98000002</v>
      </c>
      <c r="J6" s="133">
        <f>I6/B6</f>
        <v>0.2137218663328648</v>
      </c>
      <c r="K6" s="144">
        <f>SUM(K7:K17)</f>
        <v>368</v>
      </c>
      <c r="L6" s="145">
        <f>SUM(L7:L17)</f>
        <v>268464345.98000002</v>
      </c>
      <c r="M6" s="133">
        <f t="shared" ref="M6:M27" si="0">L6/B6</f>
        <v>0.19920321033306254</v>
      </c>
      <c r="N6" s="147">
        <v>2</v>
      </c>
      <c r="O6" s="145">
        <v>84000</v>
      </c>
      <c r="P6" s="149">
        <v>0</v>
      </c>
      <c r="Q6" s="145">
        <v>0</v>
      </c>
      <c r="R6" s="144">
        <f>K6-N6</f>
        <v>366</v>
      </c>
      <c r="S6" s="145">
        <f>L6-O6-Q6</f>
        <v>268380345.98000002</v>
      </c>
      <c r="T6" s="133">
        <f t="shared" ref="T6:T27" si="1">S6/B6</f>
        <v>0.19914088149901607</v>
      </c>
      <c r="U6" s="144">
        <f>SUM(U7:U17)</f>
        <v>24</v>
      </c>
      <c r="V6" s="151">
        <f>SUM(V7:V17)</f>
        <v>24</v>
      </c>
      <c r="W6" s="145">
        <f>SUM(W7:W17)</f>
        <v>5792730</v>
      </c>
      <c r="X6" s="146">
        <f>W6/B6</f>
        <v>4.2982631767370947E-3</v>
      </c>
      <c r="Y6" s="152">
        <v>0</v>
      </c>
      <c r="Z6" s="145">
        <v>0</v>
      </c>
      <c r="AA6" s="148">
        <v>0</v>
      </c>
      <c r="AB6" s="144">
        <f>SUM(AB7:AB17)</f>
        <v>8</v>
      </c>
      <c r="AC6" s="151">
        <f>SUM(AC7:AC17)</f>
        <v>8</v>
      </c>
      <c r="AD6" s="145">
        <f>SUM(AD7:AD17)</f>
        <v>12207500</v>
      </c>
      <c r="AE6" s="145">
        <f>SUM(AE7:AE17)</f>
        <v>8670000</v>
      </c>
      <c r="AF6" s="133">
        <f>AD6/B6</f>
        <v>9.0580862097867643E-3</v>
      </c>
      <c r="AG6" s="144">
        <f>SUM(AG7:AG17)</f>
        <v>6</v>
      </c>
      <c r="AH6" s="150">
        <f>SUM(AH7:AH17)</f>
        <v>6</v>
      </c>
      <c r="AI6" s="145">
        <f>SUM(AI7:AI17)</f>
        <v>3537500</v>
      </c>
      <c r="AJ6" s="145">
        <f>SUM(AJ7:AJ17)</f>
        <v>2476250</v>
      </c>
      <c r="AK6" s="133">
        <f>AI6/B6</f>
        <v>2.6248601242777536E-3</v>
      </c>
      <c r="AL6" s="144">
        <v>0</v>
      </c>
      <c r="AM6" s="150">
        <v>0</v>
      </c>
      <c r="AN6" s="145">
        <v>0</v>
      </c>
      <c r="AO6" s="145">
        <v>0</v>
      </c>
      <c r="AP6" s="133">
        <v>0</v>
      </c>
      <c r="AQ6" s="226"/>
      <c r="AR6" s="226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8"/>
      <c r="BF6" s="198"/>
      <c r="BG6" s="198"/>
    </row>
    <row r="7" spans="1:59" s="79" customFormat="1" ht="28.5" x14ac:dyDescent="0.25">
      <c r="A7" s="108" t="s">
        <v>29</v>
      </c>
      <c r="B7" s="84">
        <v>26382270</v>
      </c>
      <c r="C7" s="179">
        <v>49</v>
      </c>
      <c r="D7" s="85">
        <v>5368262.1502</v>
      </c>
      <c r="E7" s="183">
        <f t="shared" ref="E7:E36" si="2">D7/B7</f>
        <v>0.20347991852861788</v>
      </c>
      <c r="F7" s="86">
        <v>4</v>
      </c>
      <c r="G7" s="87">
        <v>115211.37</v>
      </c>
      <c r="H7" s="86">
        <v>0</v>
      </c>
      <c r="I7" s="87">
        <v>0</v>
      </c>
      <c r="J7" s="183">
        <f t="shared" ref="J7:J37" si="3">I7/B7</f>
        <v>0</v>
      </c>
      <c r="K7" s="88">
        <v>0</v>
      </c>
      <c r="L7" s="85">
        <v>0</v>
      </c>
      <c r="M7" s="183">
        <f t="shared" si="0"/>
        <v>0</v>
      </c>
      <c r="N7" s="89">
        <v>0</v>
      </c>
      <c r="O7" s="85">
        <v>0</v>
      </c>
      <c r="P7" s="91">
        <v>0</v>
      </c>
      <c r="Q7" s="85">
        <v>0</v>
      </c>
      <c r="R7" s="88">
        <f t="shared" ref="R7:R37" si="4">K7-N7</f>
        <v>0</v>
      </c>
      <c r="S7" s="85">
        <f t="shared" ref="S7:S37" si="5">L7-O7-Q7</f>
        <v>0</v>
      </c>
      <c r="T7" s="183">
        <f t="shared" si="1"/>
        <v>0</v>
      </c>
      <c r="U7" s="88">
        <v>0</v>
      </c>
      <c r="V7" s="93">
        <v>0</v>
      </c>
      <c r="W7" s="85">
        <v>0</v>
      </c>
      <c r="X7" s="16">
        <v>0</v>
      </c>
      <c r="Y7" s="94">
        <v>0</v>
      </c>
      <c r="Z7" s="85">
        <v>0</v>
      </c>
      <c r="AA7" s="90">
        <v>0</v>
      </c>
      <c r="AB7" s="88">
        <v>0</v>
      </c>
      <c r="AC7" s="93">
        <v>0</v>
      </c>
      <c r="AD7" s="85">
        <v>0</v>
      </c>
      <c r="AE7" s="85">
        <v>0</v>
      </c>
      <c r="AF7" s="183">
        <f t="shared" ref="AF7:AF37" si="6">AD7/B7</f>
        <v>0</v>
      </c>
      <c r="AG7" s="88">
        <v>0</v>
      </c>
      <c r="AH7" s="92">
        <v>0</v>
      </c>
      <c r="AI7" s="85">
        <v>0</v>
      </c>
      <c r="AJ7" s="85">
        <v>0</v>
      </c>
      <c r="AK7" s="15">
        <v>0</v>
      </c>
      <c r="AL7" s="88">
        <v>0</v>
      </c>
      <c r="AM7" s="92">
        <v>0</v>
      </c>
      <c r="AN7" s="85">
        <v>0</v>
      </c>
      <c r="AO7" s="85">
        <v>0</v>
      </c>
      <c r="AP7" s="15">
        <v>0</v>
      </c>
      <c r="AQ7" s="199"/>
      <c r="AR7" s="199"/>
      <c r="AS7" s="199"/>
      <c r="AT7" s="199"/>
      <c r="AU7" s="199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</row>
    <row r="8" spans="1:59" s="79" customFormat="1" ht="75" customHeight="1" x14ac:dyDescent="0.25">
      <c r="A8" s="108" t="s">
        <v>30</v>
      </c>
      <c r="B8" s="95">
        <v>55767400</v>
      </c>
      <c r="C8" s="179">
        <v>0</v>
      </c>
      <c r="D8" s="96">
        <v>0</v>
      </c>
      <c r="E8" s="183">
        <f t="shared" si="2"/>
        <v>0</v>
      </c>
      <c r="F8" s="97">
        <v>0</v>
      </c>
      <c r="G8" s="96">
        <v>0</v>
      </c>
      <c r="H8" s="97">
        <v>0</v>
      </c>
      <c r="I8" s="96">
        <v>0</v>
      </c>
      <c r="J8" s="183">
        <f t="shared" si="3"/>
        <v>0</v>
      </c>
      <c r="K8" s="97">
        <v>0</v>
      </c>
      <c r="L8" s="96">
        <v>0</v>
      </c>
      <c r="M8" s="183">
        <f t="shared" si="0"/>
        <v>0</v>
      </c>
      <c r="N8" s="98">
        <v>0</v>
      </c>
      <c r="O8" s="96">
        <v>0</v>
      </c>
      <c r="P8" s="100">
        <v>0</v>
      </c>
      <c r="Q8" s="96">
        <v>0</v>
      </c>
      <c r="R8" s="97">
        <f t="shared" si="4"/>
        <v>0</v>
      </c>
      <c r="S8" s="96">
        <f t="shared" si="5"/>
        <v>0</v>
      </c>
      <c r="T8" s="183">
        <f t="shared" si="1"/>
        <v>0</v>
      </c>
      <c r="U8" s="97">
        <v>0</v>
      </c>
      <c r="V8" s="101">
        <v>0</v>
      </c>
      <c r="W8" s="96">
        <v>0</v>
      </c>
      <c r="X8" s="50">
        <v>0</v>
      </c>
      <c r="Y8" s="102">
        <v>0</v>
      </c>
      <c r="Z8" s="96">
        <v>0</v>
      </c>
      <c r="AA8" s="99">
        <v>0</v>
      </c>
      <c r="AB8" s="88">
        <v>0</v>
      </c>
      <c r="AC8" s="93">
        <v>0</v>
      </c>
      <c r="AD8" s="85">
        <v>0</v>
      </c>
      <c r="AE8" s="85">
        <v>0</v>
      </c>
      <c r="AF8" s="183">
        <f t="shared" si="6"/>
        <v>0</v>
      </c>
      <c r="AG8" s="103">
        <v>0</v>
      </c>
      <c r="AH8" s="104">
        <v>0</v>
      </c>
      <c r="AI8" s="105">
        <v>0</v>
      </c>
      <c r="AJ8" s="105">
        <v>0</v>
      </c>
      <c r="AK8" s="55">
        <v>0</v>
      </c>
      <c r="AL8" s="103">
        <v>0</v>
      </c>
      <c r="AM8" s="104">
        <v>0</v>
      </c>
      <c r="AN8" s="105">
        <v>0</v>
      </c>
      <c r="AO8" s="105">
        <v>0</v>
      </c>
      <c r="AP8" s="55">
        <v>0</v>
      </c>
      <c r="AQ8" s="199"/>
      <c r="AR8" s="199"/>
      <c r="AS8" s="199"/>
      <c r="AT8" s="199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</row>
    <row r="9" spans="1:59" s="79" customFormat="1" ht="36" x14ac:dyDescent="0.25">
      <c r="A9" s="108" t="s">
        <v>31</v>
      </c>
      <c r="B9" s="84">
        <v>85795999.999999985</v>
      </c>
      <c r="C9" s="179">
        <v>0</v>
      </c>
      <c r="D9" s="85">
        <v>0</v>
      </c>
      <c r="E9" s="183">
        <f t="shared" si="2"/>
        <v>0</v>
      </c>
      <c r="F9" s="86">
        <v>0</v>
      </c>
      <c r="G9" s="87">
        <v>0</v>
      </c>
      <c r="H9" s="86">
        <v>0</v>
      </c>
      <c r="I9" s="87">
        <v>0</v>
      </c>
      <c r="J9" s="183">
        <f t="shared" si="3"/>
        <v>0</v>
      </c>
      <c r="K9" s="88">
        <v>0</v>
      </c>
      <c r="L9" s="85">
        <v>0</v>
      </c>
      <c r="M9" s="183">
        <f t="shared" si="0"/>
        <v>0</v>
      </c>
      <c r="N9" s="89">
        <v>0</v>
      </c>
      <c r="O9" s="85">
        <v>0</v>
      </c>
      <c r="P9" s="91">
        <v>0</v>
      </c>
      <c r="Q9" s="85">
        <v>0</v>
      </c>
      <c r="R9" s="88">
        <f t="shared" si="4"/>
        <v>0</v>
      </c>
      <c r="S9" s="85">
        <f t="shared" si="5"/>
        <v>0</v>
      </c>
      <c r="T9" s="183">
        <f t="shared" si="1"/>
        <v>0</v>
      </c>
      <c r="U9" s="88">
        <v>0</v>
      </c>
      <c r="V9" s="93">
        <v>0</v>
      </c>
      <c r="W9" s="85">
        <v>0</v>
      </c>
      <c r="X9" s="16">
        <v>0</v>
      </c>
      <c r="Y9" s="94">
        <v>0</v>
      </c>
      <c r="Z9" s="85">
        <v>0</v>
      </c>
      <c r="AA9" s="90">
        <v>0</v>
      </c>
      <c r="AB9" s="88">
        <v>0</v>
      </c>
      <c r="AC9" s="93">
        <v>0</v>
      </c>
      <c r="AD9" s="85">
        <v>0</v>
      </c>
      <c r="AE9" s="85">
        <v>0</v>
      </c>
      <c r="AF9" s="183">
        <f t="shared" si="6"/>
        <v>0</v>
      </c>
      <c r="AG9" s="88">
        <v>0</v>
      </c>
      <c r="AH9" s="92">
        <v>0</v>
      </c>
      <c r="AI9" s="85">
        <v>0</v>
      </c>
      <c r="AJ9" s="85">
        <v>0</v>
      </c>
      <c r="AK9" s="15">
        <v>0</v>
      </c>
      <c r="AL9" s="88">
        <v>0</v>
      </c>
      <c r="AM9" s="92">
        <v>0</v>
      </c>
      <c r="AN9" s="85">
        <v>0</v>
      </c>
      <c r="AO9" s="85">
        <v>0</v>
      </c>
      <c r="AP9" s="15">
        <v>0</v>
      </c>
      <c r="AQ9" s="199"/>
      <c r="AR9" s="199"/>
      <c r="AS9" s="199"/>
      <c r="AT9" s="199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</row>
    <row r="10" spans="1:59" s="79" customFormat="1" ht="36" x14ac:dyDescent="0.25">
      <c r="A10" s="108" t="s">
        <v>32</v>
      </c>
      <c r="B10" s="84">
        <v>38608199.999999993</v>
      </c>
      <c r="C10" s="179">
        <v>166</v>
      </c>
      <c r="D10" s="85">
        <v>31180924.620000001</v>
      </c>
      <c r="E10" s="183">
        <f t="shared" si="2"/>
        <v>0.80762440673224878</v>
      </c>
      <c r="F10" s="86">
        <v>4</v>
      </c>
      <c r="G10" s="87">
        <v>1033414.51</v>
      </c>
      <c r="H10" s="86">
        <v>0</v>
      </c>
      <c r="I10" s="87">
        <v>0</v>
      </c>
      <c r="J10" s="183">
        <f t="shared" si="3"/>
        <v>0</v>
      </c>
      <c r="K10" s="88">
        <v>0</v>
      </c>
      <c r="L10" s="85">
        <v>0</v>
      </c>
      <c r="M10" s="183">
        <f t="shared" si="0"/>
        <v>0</v>
      </c>
      <c r="N10" s="89">
        <v>0</v>
      </c>
      <c r="O10" s="85">
        <v>0</v>
      </c>
      <c r="P10" s="91">
        <v>0</v>
      </c>
      <c r="Q10" s="85">
        <v>0</v>
      </c>
      <c r="R10" s="88">
        <f t="shared" si="4"/>
        <v>0</v>
      </c>
      <c r="S10" s="85">
        <f t="shared" si="5"/>
        <v>0</v>
      </c>
      <c r="T10" s="183">
        <f t="shared" si="1"/>
        <v>0</v>
      </c>
      <c r="U10" s="88">
        <v>0</v>
      </c>
      <c r="V10" s="93">
        <v>0</v>
      </c>
      <c r="W10" s="85">
        <v>0</v>
      </c>
      <c r="X10" s="16">
        <v>0</v>
      </c>
      <c r="Y10" s="94">
        <v>0</v>
      </c>
      <c r="Z10" s="85">
        <v>0</v>
      </c>
      <c r="AA10" s="90">
        <v>0</v>
      </c>
      <c r="AB10" s="88">
        <v>0</v>
      </c>
      <c r="AC10" s="93">
        <v>0</v>
      </c>
      <c r="AD10" s="85">
        <v>0</v>
      </c>
      <c r="AE10" s="85">
        <v>0</v>
      </c>
      <c r="AF10" s="183">
        <f t="shared" si="6"/>
        <v>0</v>
      </c>
      <c r="AG10" s="88">
        <v>0</v>
      </c>
      <c r="AH10" s="92">
        <v>0</v>
      </c>
      <c r="AI10" s="85">
        <v>0</v>
      </c>
      <c r="AJ10" s="85">
        <v>0</v>
      </c>
      <c r="AK10" s="15">
        <v>0</v>
      </c>
      <c r="AL10" s="88">
        <v>0</v>
      </c>
      <c r="AM10" s="92">
        <v>0</v>
      </c>
      <c r="AN10" s="85">
        <v>0</v>
      </c>
      <c r="AO10" s="85">
        <v>0</v>
      </c>
      <c r="AP10" s="15">
        <v>0</v>
      </c>
      <c r="AQ10" s="199"/>
      <c r="AR10" s="199"/>
      <c r="AS10" s="199"/>
      <c r="AT10" s="199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</row>
    <row r="11" spans="1:59" s="79" customFormat="1" ht="73.5" customHeight="1" x14ac:dyDescent="0.25">
      <c r="A11" s="108" t="s">
        <v>33</v>
      </c>
      <c r="B11" s="84">
        <v>87584246.027999997</v>
      </c>
      <c r="C11" s="179">
        <v>13</v>
      </c>
      <c r="D11" s="85">
        <v>146894016.61000001</v>
      </c>
      <c r="E11" s="183">
        <f t="shared" si="2"/>
        <v>1.6771739584655345</v>
      </c>
      <c r="F11" s="86">
        <v>1</v>
      </c>
      <c r="G11" s="87">
        <v>12479378.26</v>
      </c>
      <c r="H11" s="86">
        <v>0</v>
      </c>
      <c r="I11" s="87">
        <v>0</v>
      </c>
      <c r="J11" s="183">
        <f t="shared" si="3"/>
        <v>0</v>
      </c>
      <c r="K11" s="88">
        <v>0</v>
      </c>
      <c r="L11" s="85">
        <v>0</v>
      </c>
      <c r="M11" s="183">
        <f t="shared" si="0"/>
        <v>0</v>
      </c>
      <c r="N11" s="89">
        <v>0</v>
      </c>
      <c r="O11" s="85">
        <v>0</v>
      </c>
      <c r="P11" s="91">
        <v>0</v>
      </c>
      <c r="Q11" s="85">
        <v>0</v>
      </c>
      <c r="R11" s="88">
        <f t="shared" si="4"/>
        <v>0</v>
      </c>
      <c r="S11" s="85">
        <f t="shared" si="5"/>
        <v>0</v>
      </c>
      <c r="T11" s="183">
        <f t="shared" si="1"/>
        <v>0</v>
      </c>
      <c r="U11" s="88">
        <v>0</v>
      </c>
      <c r="V11" s="93">
        <v>0</v>
      </c>
      <c r="W11" s="85">
        <v>0</v>
      </c>
      <c r="X11" s="16">
        <v>0</v>
      </c>
      <c r="Y11" s="94">
        <v>0</v>
      </c>
      <c r="Z11" s="85">
        <v>0</v>
      </c>
      <c r="AA11" s="90">
        <v>0</v>
      </c>
      <c r="AB11" s="88">
        <v>0</v>
      </c>
      <c r="AC11" s="93">
        <v>0</v>
      </c>
      <c r="AD11" s="85">
        <v>0</v>
      </c>
      <c r="AE11" s="85">
        <v>0</v>
      </c>
      <c r="AF11" s="183">
        <f t="shared" si="6"/>
        <v>0</v>
      </c>
      <c r="AG11" s="88">
        <v>0</v>
      </c>
      <c r="AH11" s="92">
        <v>0</v>
      </c>
      <c r="AI11" s="85">
        <v>0</v>
      </c>
      <c r="AJ11" s="85">
        <v>0</v>
      </c>
      <c r="AK11" s="15">
        <v>0</v>
      </c>
      <c r="AL11" s="88">
        <v>0</v>
      </c>
      <c r="AM11" s="92">
        <v>0</v>
      </c>
      <c r="AN11" s="85">
        <v>0</v>
      </c>
      <c r="AO11" s="85">
        <v>0</v>
      </c>
      <c r="AP11" s="15">
        <v>0</v>
      </c>
      <c r="AQ11" s="199"/>
      <c r="AR11" s="199"/>
      <c r="AS11" s="199"/>
      <c r="AT11" s="199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200"/>
    </row>
    <row r="12" spans="1:59" s="79" customFormat="1" ht="36" x14ac:dyDescent="0.25">
      <c r="A12" s="108" t="s">
        <v>34</v>
      </c>
      <c r="B12" s="84">
        <v>17159200</v>
      </c>
      <c r="C12" s="179">
        <v>0</v>
      </c>
      <c r="D12" s="85">
        <v>0</v>
      </c>
      <c r="E12" s="183">
        <f t="shared" si="2"/>
        <v>0</v>
      </c>
      <c r="F12" s="86">
        <v>0</v>
      </c>
      <c r="G12" s="87">
        <v>0</v>
      </c>
      <c r="H12" s="86">
        <v>0</v>
      </c>
      <c r="I12" s="87">
        <v>0</v>
      </c>
      <c r="J12" s="183">
        <f t="shared" si="3"/>
        <v>0</v>
      </c>
      <c r="K12" s="88">
        <v>0</v>
      </c>
      <c r="L12" s="85">
        <v>0</v>
      </c>
      <c r="M12" s="183">
        <f t="shared" si="0"/>
        <v>0</v>
      </c>
      <c r="N12" s="89">
        <v>0</v>
      </c>
      <c r="O12" s="85">
        <v>0</v>
      </c>
      <c r="P12" s="91">
        <v>0</v>
      </c>
      <c r="Q12" s="85">
        <v>0</v>
      </c>
      <c r="R12" s="88">
        <f t="shared" si="4"/>
        <v>0</v>
      </c>
      <c r="S12" s="85">
        <f t="shared" si="5"/>
        <v>0</v>
      </c>
      <c r="T12" s="183">
        <f t="shared" si="1"/>
        <v>0</v>
      </c>
      <c r="U12" s="88">
        <v>0</v>
      </c>
      <c r="V12" s="93">
        <v>0</v>
      </c>
      <c r="W12" s="85">
        <v>0</v>
      </c>
      <c r="X12" s="16">
        <v>0</v>
      </c>
      <c r="Y12" s="94">
        <v>0</v>
      </c>
      <c r="Z12" s="85">
        <v>0</v>
      </c>
      <c r="AA12" s="90">
        <v>0</v>
      </c>
      <c r="AB12" s="88">
        <v>0</v>
      </c>
      <c r="AC12" s="93">
        <v>0</v>
      </c>
      <c r="AD12" s="85">
        <v>0</v>
      </c>
      <c r="AE12" s="85">
        <v>0</v>
      </c>
      <c r="AF12" s="183">
        <f t="shared" si="6"/>
        <v>0</v>
      </c>
      <c r="AG12" s="88">
        <v>0</v>
      </c>
      <c r="AH12" s="92">
        <v>0</v>
      </c>
      <c r="AI12" s="85">
        <v>0</v>
      </c>
      <c r="AJ12" s="85">
        <v>0</v>
      </c>
      <c r="AK12" s="15">
        <v>0</v>
      </c>
      <c r="AL12" s="88">
        <v>0</v>
      </c>
      <c r="AM12" s="92">
        <v>0</v>
      </c>
      <c r="AN12" s="85">
        <v>0</v>
      </c>
      <c r="AO12" s="85">
        <v>0</v>
      </c>
      <c r="AP12" s="15">
        <v>0</v>
      </c>
      <c r="AQ12" s="199"/>
      <c r="AR12" s="199"/>
      <c r="AS12" s="199"/>
      <c r="AT12" s="199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</row>
    <row r="13" spans="1:59" s="79" customFormat="1" ht="36" x14ac:dyDescent="0.25">
      <c r="A13" s="108" t="s">
        <v>35</v>
      </c>
      <c r="B13" s="84">
        <v>323175429.04399997</v>
      </c>
      <c r="C13" s="179">
        <v>529</v>
      </c>
      <c r="D13" s="85">
        <v>296231009</v>
      </c>
      <c r="E13" s="183">
        <f t="shared" si="2"/>
        <v>0.91662602530240156</v>
      </c>
      <c r="F13" s="86">
        <v>16</v>
      </c>
      <c r="G13" s="87">
        <v>11853810</v>
      </c>
      <c r="H13" s="86">
        <v>321</v>
      </c>
      <c r="I13" s="87">
        <v>234287799</v>
      </c>
      <c r="J13" s="183">
        <f t="shared" si="3"/>
        <v>0.72495548220685424</v>
      </c>
      <c r="K13" s="88">
        <v>305</v>
      </c>
      <c r="L13" s="85">
        <v>225971139</v>
      </c>
      <c r="M13" s="183">
        <f t="shared" si="0"/>
        <v>0.69922128569135211</v>
      </c>
      <c r="N13" s="89">
        <v>0</v>
      </c>
      <c r="O13" s="85">
        <v>0</v>
      </c>
      <c r="P13" s="91">
        <v>0</v>
      </c>
      <c r="Q13" s="85">
        <v>0</v>
      </c>
      <c r="R13" s="88">
        <f t="shared" si="4"/>
        <v>305</v>
      </c>
      <c r="S13" s="85">
        <f t="shared" si="5"/>
        <v>225971139</v>
      </c>
      <c r="T13" s="183">
        <f t="shared" si="1"/>
        <v>0.69922128569135211</v>
      </c>
      <c r="U13" s="88">
        <v>6</v>
      </c>
      <c r="V13" s="93">
        <v>6</v>
      </c>
      <c r="W13" s="85">
        <v>4868730</v>
      </c>
      <c r="X13" s="16">
        <f>W13/B13</f>
        <v>1.5065285174687981E-2</v>
      </c>
      <c r="Y13" s="94">
        <v>0</v>
      </c>
      <c r="Z13" s="85">
        <v>0</v>
      </c>
      <c r="AA13" s="90">
        <v>0</v>
      </c>
      <c r="AB13" s="88">
        <v>1</v>
      </c>
      <c r="AC13" s="93">
        <v>1</v>
      </c>
      <c r="AD13" s="85">
        <v>3243500</v>
      </c>
      <c r="AE13" s="85">
        <v>0</v>
      </c>
      <c r="AF13" s="183">
        <f t="shared" si="6"/>
        <v>1.0036344686211901E-2</v>
      </c>
      <c r="AG13" s="88">
        <v>1</v>
      </c>
      <c r="AH13" s="92">
        <v>1</v>
      </c>
      <c r="AI13" s="85">
        <v>3243500</v>
      </c>
      <c r="AJ13" s="85">
        <f>AI13*0.7</f>
        <v>2270450</v>
      </c>
      <c r="AK13" s="15">
        <f>AI13/B13</f>
        <v>1.0036344686211901E-2</v>
      </c>
      <c r="AL13" s="88">
        <v>0</v>
      </c>
      <c r="AM13" s="92">
        <v>0</v>
      </c>
      <c r="AN13" s="85">
        <v>0</v>
      </c>
      <c r="AO13" s="85">
        <v>0</v>
      </c>
      <c r="AP13" s="15">
        <v>0</v>
      </c>
      <c r="AQ13" s="199"/>
      <c r="AR13" s="199"/>
      <c r="AS13" s="199"/>
      <c r="AT13" s="199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200"/>
    </row>
    <row r="14" spans="1:59" s="79" customFormat="1" ht="36" x14ac:dyDescent="0.25">
      <c r="A14" s="108" t="s">
        <v>36</v>
      </c>
      <c r="B14" s="84">
        <v>83486543.272</v>
      </c>
      <c r="C14" s="179">
        <v>65</v>
      </c>
      <c r="D14" s="85">
        <v>3192000</v>
      </c>
      <c r="E14" s="183">
        <f t="shared" si="2"/>
        <v>3.8233706593893003E-2</v>
      </c>
      <c r="F14" s="86">
        <v>4</v>
      </c>
      <c r="G14" s="87">
        <v>168000</v>
      </c>
      <c r="H14" s="86">
        <v>61</v>
      </c>
      <c r="I14" s="87">
        <v>2940000</v>
      </c>
      <c r="J14" s="183">
        <f t="shared" si="3"/>
        <v>3.5215256073322501E-2</v>
      </c>
      <c r="K14" s="88">
        <v>59</v>
      </c>
      <c r="L14" s="85">
        <v>2940000</v>
      </c>
      <c r="M14" s="183">
        <f t="shared" si="0"/>
        <v>3.5215256073322501E-2</v>
      </c>
      <c r="N14" s="89">
        <v>2</v>
      </c>
      <c r="O14" s="85">
        <v>84000</v>
      </c>
      <c r="P14" s="91">
        <v>0</v>
      </c>
      <c r="Q14" s="85">
        <v>0</v>
      </c>
      <c r="R14" s="88">
        <f t="shared" si="4"/>
        <v>57</v>
      </c>
      <c r="S14" s="85">
        <f t="shared" si="5"/>
        <v>2856000</v>
      </c>
      <c r="T14" s="183">
        <f t="shared" si="1"/>
        <v>3.4209105899799003E-2</v>
      </c>
      <c r="U14" s="88">
        <v>18</v>
      </c>
      <c r="V14" s="93">
        <v>18</v>
      </c>
      <c r="W14" s="85">
        <v>924000</v>
      </c>
      <c r="X14" s="16">
        <f>W14/B14</f>
        <v>1.1067651908758502E-2</v>
      </c>
      <c r="Y14" s="94">
        <v>0</v>
      </c>
      <c r="Z14" s="85">
        <v>0</v>
      </c>
      <c r="AA14" s="90">
        <v>0</v>
      </c>
      <c r="AB14" s="88">
        <v>5</v>
      </c>
      <c r="AC14" s="93">
        <v>5</v>
      </c>
      <c r="AD14" s="85">
        <v>294000</v>
      </c>
      <c r="AE14" s="85">
        <v>0</v>
      </c>
      <c r="AF14" s="183">
        <f t="shared" si="6"/>
        <v>3.5215256073322502E-3</v>
      </c>
      <c r="AG14" s="88">
        <v>5</v>
      </c>
      <c r="AH14" s="92">
        <v>5</v>
      </c>
      <c r="AI14" s="85">
        <v>294000</v>
      </c>
      <c r="AJ14" s="85">
        <f>AI14*0.7</f>
        <v>205800</v>
      </c>
      <c r="AK14" s="15">
        <f>AI14/B14</f>
        <v>3.5215256073322502E-3</v>
      </c>
      <c r="AL14" s="88">
        <v>0</v>
      </c>
      <c r="AM14" s="92">
        <v>0</v>
      </c>
      <c r="AN14" s="85">
        <v>0</v>
      </c>
      <c r="AO14" s="85">
        <v>0</v>
      </c>
      <c r="AP14" s="15">
        <v>0</v>
      </c>
      <c r="AQ14" s="199"/>
      <c r="AR14" s="199"/>
      <c r="AS14" s="199"/>
      <c r="AT14" s="199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</row>
    <row r="15" spans="1:59" s="79" customFormat="1" ht="36" x14ac:dyDescent="0.25">
      <c r="A15" s="108" t="s">
        <v>37</v>
      </c>
      <c r="B15" s="84">
        <v>342314972.31599998</v>
      </c>
      <c r="C15" s="179">
        <v>10</v>
      </c>
      <c r="D15" s="85">
        <v>19751994.539999999</v>
      </c>
      <c r="E15" s="183">
        <f t="shared" si="2"/>
        <v>5.7701228802129086E-2</v>
      </c>
      <c r="F15" s="86">
        <v>0</v>
      </c>
      <c r="G15" s="87">
        <v>0</v>
      </c>
      <c r="H15" s="86">
        <v>3</v>
      </c>
      <c r="I15" s="87">
        <v>14803879.300000001</v>
      </c>
      <c r="J15" s="183">
        <f t="shared" si="3"/>
        <v>4.3246368103157781E-2</v>
      </c>
      <c r="K15" s="88">
        <v>2</v>
      </c>
      <c r="L15" s="85">
        <v>3553879.3</v>
      </c>
      <c r="M15" s="183">
        <f t="shared" si="0"/>
        <v>1.0381898506967203E-2</v>
      </c>
      <c r="N15" s="89">
        <v>0</v>
      </c>
      <c r="O15" s="85">
        <v>0</v>
      </c>
      <c r="P15" s="91">
        <v>0</v>
      </c>
      <c r="Q15" s="85">
        <v>0</v>
      </c>
      <c r="R15" s="88">
        <f t="shared" si="4"/>
        <v>2</v>
      </c>
      <c r="S15" s="85">
        <f t="shared" si="5"/>
        <v>3553879.3</v>
      </c>
      <c r="T15" s="183">
        <f t="shared" si="1"/>
        <v>1.0381898506967203E-2</v>
      </c>
      <c r="U15" s="88">
        <v>0</v>
      </c>
      <c r="V15" s="93">
        <v>0</v>
      </c>
      <c r="W15" s="85">
        <v>0</v>
      </c>
      <c r="X15" s="16">
        <v>0</v>
      </c>
      <c r="Y15" s="94">
        <v>0</v>
      </c>
      <c r="Z15" s="85">
        <v>0</v>
      </c>
      <c r="AA15" s="90">
        <v>0</v>
      </c>
      <c r="AB15" s="88">
        <v>0</v>
      </c>
      <c r="AC15" s="93">
        <v>0</v>
      </c>
      <c r="AD15" s="85">
        <v>0</v>
      </c>
      <c r="AE15" s="85">
        <v>0</v>
      </c>
      <c r="AF15" s="183">
        <f t="shared" si="6"/>
        <v>0</v>
      </c>
      <c r="AG15" s="88">
        <v>0</v>
      </c>
      <c r="AH15" s="92">
        <v>0</v>
      </c>
      <c r="AI15" s="85">
        <v>0</v>
      </c>
      <c r="AJ15" s="85">
        <v>0</v>
      </c>
      <c r="AK15" s="15">
        <v>0</v>
      </c>
      <c r="AL15" s="88">
        <v>0</v>
      </c>
      <c r="AM15" s="92">
        <v>0</v>
      </c>
      <c r="AN15" s="85">
        <v>0</v>
      </c>
      <c r="AO15" s="85">
        <v>0</v>
      </c>
      <c r="AP15" s="15">
        <v>0</v>
      </c>
      <c r="AQ15" s="199"/>
      <c r="AR15" s="199"/>
      <c r="AS15" s="199"/>
      <c r="AT15" s="199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</row>
    <row r="16" spans="1:59" s="79" customFormat="1" ht="28.5" x14ac:dyDescent="0.25">
      <c r="A16" s="108" t="s">
        <v>38</v>
      </c>
      <c r="B16" s="84">
        <v>128693999.99999999</v>
      </c>
      <c r="C16" s="179">
        <v>2</v>
      </c>
      <c r="D16" s="85">
        <v>35999327.68</v>
      </c>
      <c r="E16" s="183">
        <f t="shared" si="2"/>
        <v>0.27972809672556609</v>
      </c>
      <c r="F16" s="86">
        <v>0</v>
      </c>
      <c r="G16" s="87">
        <v>0</v>
      </c>
      <c r="H16" s="86">
        <v>2</v>
      </c>
      <c r="I16" s="87">
        <v>35999327.68</v>
      </c>
      <c r="J16" s="183">
        <f t="shared" si="3"/>
        <v>0.27972809672556609</v>
      </c>
      <c r="K16" s="88">
        <v>2</v>
      </c>
      <c r="L16" s="85">
        <v>35999327.68</v>
      </c>
      <c r="M16" s="183">
        <f t="shared" si="0"/>
        <v>0.27972809672556609</v>
      </c>
      <c r="N16" s="89">
        <v>0</v>
      </c>
      <c r="O16" s="85">
        <v>0</v>
      </c>
      <c r="P16" s="91">
        <v>0</v>
      </c>
      <c r="Q16" s="85">
        <v>0</v>
      </c>
      <c r="R16" s="88">
        <f t="shared" si="4"/>
        <v>2</v>
      </c>
      <c r="S16" s="85">
        <f t="shared" si="5"/>
        <v>35999327.68</v>
      </c>
      <c r="T16" s="183">
        <f t="shared" si="1"/>
        <v>0.27972809672556609</v>
      </c>
      <c r="U16" s="88">
        <v>0</v>
      </c>
      <c r="V16" s="93">
        <v>0</v>
      </c>
      <c r="W16" s="85">
        <v>0</v>
      </c>
      <c r="X16" s="16">
        <v>0</v>
      </c>
      <c r="Y16" s="94">
        <v>0</v>
      </c>
      <c r="Z16" s="85">
        <v>0</v>
      </c>
      <c r="AA16" s="90">
        <v>0</v>
      </c>
      <c r="AB16" s="88">
        <v>2</v>
      </c>
      <c r="AC16" s="93">
        <v>2</v>
      </c>
      <c r="AD16" s="85">
        <v>8670000</v>
      </c>
      <c r="AE16" s="85">
        <v>8670000</v>
      </c>
      <c r="AF16" s="183">
        <f t="shared" si="6"/>
        <v>6.7369108116928533E-2</v>
      </c>
      <c r="AG16" s="88">
        <v>0</v>
      </c>
      <c r="AH16" s="92">
        <v>0</v>
      </c>
      <c r="AI16" s="85">
        <v>0</v>
      </c>
      <c r="AJ16" s="85">
        <v>0</v>
      </c>
      <c r="AK16" s="15">
        <v>0</v>
      </c>
      <c r="AL16" s="88">
        <v>0</v>
      </c>
      <c r="AM16" s="92">
        <v>0</v>
      </c>
      <c r="AN16" s="85">
        <v>0</v>
      </c>
      <c r="AO16" s="85">
        <v>0</v>
      </c>
      <c r="AP16" s="15">
        <v>0</v>
      </c>
      <c r="AQ16" s="199"/>
      <c r="AR16" s="199"/>
      <c r="AS16" s="199"/>
      <c r="AT16" s="199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</row>
    <row r="17" spans="1:59" s="79" customFormat="1" ht="54" x14ac:dyDescent="0.25">
      <c r="A17" s="108" t="s">
        <v>39</v>
      </c>
      <c r="B17" s="84">
        <v>158722599.99999997</v>
      </c>
      <c r="C17" s="179">
        <v>0</v>
      </c>
      <c r="D17" s="85">
        <v>0</v>
      </c>
      <c r="E17" s="183">
        <f t="shared" si="2"/>
        <v>0</v>
      </c>
      <c r="F17" s="86">
        <v>0</v>
      </c>
      <c r="G17" s="87">
        <v>0</v>
      </c>
      <c r="H17" s="86">
        <v>0</v>
      </c>
      <c r="I17" s="87">
        <v>0</v>
      </c>
      <c r="J17" s="183">
        <f t="shared" si="3"/>
        <v>0</v>
      </c>
      <c r="K17" s="88">
        <v>0</v>
      </c>
      <c r="L17" s="85">
        <v>0</v>
      </c>
      <c r="M17" s="183">
        <f t="shared" si="0"/>
        <v>0</v>
      </c>
      <c r="N17" s="89">
        <v>0</v>
      </c>
      <c r="O17" s="85">
        <v>0</v>
      </c>
      <c r="P17" s="91">
        <v>0</v>
      </c>
      <c r="Q17" s="85">
        <v>0</v>
      </c>
      <c r="R17" s="88">
        <f t="shared" si="4"/>
        <v>0</v>
      </c>
      <c r="S17" s="85">
        <f t="shared" si="5"/>
        <v>0</v>
      </c>
      <c r="T17" s="183">
        <f t="shared" si="1"/>
        <v>0</v>
      </c>
      <c r="U17" s="106">
        <v>0</v>
      </c>
      <c r="V17" s="93">
        <v>0</v>
      </c>
      <c r="W17" s="93">
        <v>0</v>
      </c>
      <c r="X17" s="16">
        <v>0</v>
      </c>
      <c r="Y17" s="94">
        <v>0</v>
      </c>
      <c r="Z17" s="94">
        <v>0</v>
      </c>
      <c r="AA17" s="107">
        <v>0</v>
      </c>
      <c r="AB17" s="106">
        <v>0</v>
      </c>
      <c r="AC17" s="93">
        <v>0</v>
      </c>
      <c r="AD17" s="85">
        <v>0</v>
      </c>
      <c r="AE17" s="85">
        <v>0</v>
      </c>
      <c r="AF17" s="183">
        <f t="shared" si="6"/>
        <v>0</v>
      </c>
      <c r="AG17" s="88">
        <v>0</v>
      </c>
      <c r="AH17" s="92">
        <v>0</v>
      </c>
      <c r="AI17" s="85">
        <v>0</v>
      </c>
      <c r="AJ17" s="85">
        <v>0</v>
      </c>
      <c r="AK17" s="15">
        <v>0</v>
      </c>
      <c r="AL17" s="88">
        <v>0</v>
      </c>
      <c r="AM17" s="92">
        <v>0</v>
      </c>
      <c r="AN17" s="85">
        <v>0</v>
      </c>
      <c r="AO17" s="85">
        <v>0</v>
      </c>
      <c r="AP17" s="15">
        <v>0</v>
      </c>
      <c r="AQ17" s="199"/>
      <c r="AR17" s="199"/>
      <c r="AS17" s="199"/>
      <c r="AT17" s="199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</row>
    <row r="18" spans="1:59" s="46" customFormat="1" ht="93" x14ac:dyDescent="0.25">
      <c r="A18" s="129" t="s">
        <v>41</v>
      </c>
      <c r="B18" s="130">
        <f>B19+B23</f>
        <v>1307969157.2739997</v>
      </c>
      <c r="C18" s="138">
        <f>C19+C23</f>
        <v>821</v>
      </c>
      <c r="D18" s="132">
        <f>D19+D23</f>
        <v>643724159.58960009</v>
      </c>
      <c r="E18" s="134">
        <f t="shared" si="2"/>
        <v>0.4921554579553053</v>
      </c>
      <c r="F18" s="131">
        <f>F19+F23</f>
        <v>54</v>
      </c>
      <c r="G18" s="132">
        <f>G19+G23</f>
        <v>30060369.459999997</v>
      </c>
      <c r="H18" s="131">
        <f>H19+H23</f>
        <v>90</v>
      </c>
      <c r="I18" s="132">
        <f>I19+I23</f>
        <v>152650267.34</v>
      </c>
      <c r="J18" s="134">
        <f t="shared" si="3"/>
        <v>0.11670784933350083</v>
      </c>
      <c r="K18" s="131">
        <f>K19+K23</f>
        <v>81</v>
      </c>
      <c r="L18" s="132">
        <f>L19+L23</f>
        <v>148192987.23989999</v>
      </c>
      <c r="M18" s="134">
        <f t="shared" si="0"/>
        <v>0.11330006247911534</v>
      </c>
      <c r="N18" s="136">
        <v>1</v>
      </c>
      <c r="O18" s="132">
        <v>105689.5</v>
      </c>
      <c r="P18" s="138">
        <v>0</v>
      </c>
      <c r="Q18" s="132">
        <v>0</v>
      </c>
      <c r="R18" s="131">
        <f t="shared" si="4"/>
        <v>80</v>
      </c>
      <c r="S18" s="132">
        <f t="shared" si="5"/>
        <v>148087297.73989999</v>
      </c>
      <c r="T18" s="134">
        <f t="shared" si="1"/>
        <v>0.11321925820371462</v>
      </c>
      <c r="U18" s="131">
        <v>0</v>
      </c>
      <c r="V18" s="140">
        <v>0</v>
      </c>
      <c r="W18" s="132">
        <v>0</v>
      </c>
      <c r="X18" s="135">
        <v>0</v>
      </c>
      <c r="Y18" s="141">
        <v>0</v>
      </c>
      <c r="Z18" s="132">
        <v>0</v>
      </c>
      <c r="AA18" s="137">
        <v>0</v>
      </c>
      <c r="AB18" s="131">
        <v>4</v>
      </c>
      <c r="AC18" s="140">
        <f>AC19+AC23</f>
        <v>4</v>
      </c>
      <c r="AD18" s="132">
        <f>AD19+AD23</f>
        <v>8143080.6100000003</v>
      </c>
      <c r="AE18" s="140">
        <f>AE19+AE23</f>
        <v>0</v>
      </c>
      <c r="AF18" s="134">
        <f t="shared" si="6"/>
        <v>6.2257436000795153E-3</v>
      </c>
      <c r="AG18" s="131">
        <v>0</v>
      </c>
      <c r="AH18" s="139">
        <v>0</v>
      </c>
      <c r="AI18" s="132">
        <v>0</v>
      </c>
      <c r="AJ18" s="132">
        <v>0</v>
      </c>
      <c r="AK18" s="134">
        <v>0</v>
      </c>
      <c r="AL18" s="131">
        <v>0</v>
      </c>
      <c r="AM18" s="139">
        <v>0</v>
      </c>
      <c r="AN18" s="132">
        <v>0</v>
      </c>
      <c r="AO18" s="132">
        <v>0</v>
      </c>
      <c r="AP18" s="134">
        <v>0</v>
      </c>
      <c r="AQ18" s="201"/>
      <c r="AR18" s="201"/>
      <c r="AS18" s="201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</row>
    <row r="19" spans="1:59" s="46" customFormat="1" ht="28.5" x14ac:dyDescent="0.25">
      <c r="A19" s="168" t="s">
        <v>42</v>
      </c>
      <c r="B19" s="169">
        <f>B20+B21+B22</f>
        <v>885261488.34399974</v>
      </c>
      <c r="C19" s="180">
        <f>C20+C21+C22</f>
        <v>783</v>
      </c>
      <c r="D19" s="182">
        <f>D20+D21+D22</f>
        <v>528042832.64960003</v>
      </c>
      <c r="E19" s="170">
        <f t="shared" si="2"/>
        <v>0.59648232708888638</v>
      </c>
      <c r="F19" s="127">
        <f>F20+F21+F22</f>
        <v>50</v>
      </c>
      <c r="G19" s="128">
        <f>G20+G21+G22</f>
        <v>22257969.439999998</v>
      </c>
      <c r="H19" s="127">
        <f>H20+H21+H22</f>
        <v>83</v>
      </c>
      <c r="I19" s="128">
        <f>I20+I21+I22</f>
        <v>109951268.95999999</v>
      </c>
      <c r="J19" s="170">
        <f t="shared" si="3"/>
        <v>0.12420202438228571</v>
      </c>
      <c r="K19" s="127">
        <f>K20+K21+K22</f>
        <v>75</v>
      </c>
      <c r="L19" s="128">
        <f>L20+L21+L22</f>
        <v>105683988.8599</v>
      </c>
      <c r="M19" s="170">
        <f t="shared" si="0"/>
        <v>0.11938166321636341</v>
      </c>
      <c r="N19" s="172">
        <v>1</v>
      </c>
      <c r="O19" s="128">
        <v>105689.5</v>
      </c>
      <c r="P19" s="174">
        <v>0</v>
      </c>
      <c r="Q19" s="128">
        <v>0</v>
      </c>
      <c r="R19" s="127">
        <f t="shared" si="4"/>
        <v>74</v>
      </c>
      <c r="S19" s="128">
        <f t="shared" si="5"/>
        <v>105578299.3599</v>
      </c>
      <c r="T19" s="170">
        <f t="shared" si="1"/>
        <v>0.11926227532770951</v>
      </c>
      <c r="U19" s="127">
        <v>0</v>
      </c>
      <c r="V19" s="176">
        <v>0</v>
      </c>
      <c r="W19" s="128">
        <v>0</v>
      </c>
      <c r="X19" s="171">
        <v>0</v>
      </c>
      <c r="Y19" s="177">
        <v>0</v>
      </c>
      <c r="Z19" s="128">
        <v>0</v>
      </c>
      <c r="AA19" s="173">
        <v>0</v>
      </c>
      <c r="AB19" s="127">
        <v>0</v>
      </c>
      <c r="AC19" s="176">
        <v>0</v>
      </c>
      <c r="AD19" s="128">
        <v>0</v>
      </c>
      <c r="AE19" s="128">
        <v>0</v>
      </c>
      <c r="AF19" s="170">
        <f t="shared" si="6"/>
        <v>0</v>
      </c>
      <c r="AG19" s="127">
        <v>0</v>
      </c>
      <c r="AH19" s="175">
        <v>0</v>
      </c>
      <c r="AI19" s="128">
        <v>0</v>
      </c>
      <c r="AJ19" s="128">
        <v>0</v>
      </c>
      <c r="AK19" s="170">
        <v>0</v>
      </c>
      <c r="AL19" s="127">
        <v>0</v>
      </c>
      <c r="AM19" s="175">
        <v>0</v>
      </c>
      <c r="AN19" s="128">
        <v>0</v>
      </c>
      <c r="AO19" s="128">
        <v>0</v>
      </c>
      <c r="AP19" s="170">
        <v>0</v>
      </c>
      <c r="AQ19" s="201"/>
      <c r="AR19" s="201"/>
      <c r="AS19" s="201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</row>
    <row r="20" spans="1:59" s="79" customFormat="1" ht="28.5" x14ac:dyDescent="0.25">
      <c r="A20" s="108" t="s">
        <v>45</v>
      </c>
      <c r="B20" s="84">
        <v>51477600</v>
      </c>
      <c r="C20" s="179">
        <v>17</v>
      </c>
      <c r="D20" s="85">
        <v>39769710.719999999</v>
      </c>
      <c r="E20" s="183">
        <f t="shared" si="2"/>
        <v>0.77256342020607016</v>
      </c>
      <c r="F20" s="88">
        <v>0</v>
      </c>
      <c r="G20" s="85">
        <v>0</v>
      </c>
      <c r="H20" s="88">
        <v>2</v>
      </c>
      <c r="I20" s="85">
        <v>3731308.86</v>
      </c>
      <c r="J20" s="183">
        <f t="shared" si="3"/>
        <v>7.2484126299594387E-2</v>
      </c>
      <c r="K20" s="88">
        <v>1</v>
      </c>
      <c r="L20" s="85">
        <v>2402308.86</v>
      </c>
      <c r="M20" s="183">
        <f t="shared" si="0"/>
        <v>4.666707189146347E-2</v>
      </c>
      <c r="N20" s="89">
        <v>0</v>
      </c>
      <c r="O20" s="85">
        <v>0</v>
      </c>
      <c r="P20" s="91">
        <v>0</v>
      </c>
      <c r="Q20" s="85">
        <v>0</v>
      </c>
      <c r="R20" s="88">
        <f t="shared" si="4"/>
        <v>1</v>
      </c>
      <c r="S20" s="85">
        <f t="shared" si="5"/>
        <v>2402308.86</v>
      </c>
      <c r="T20" s="183">
        <f t="shared" si="1"/>
        <v>4.666707189146347E-2</v>
      </c>
      <c r="U20" s="88">
        <v>0</v>
      </c>
      <c r="V20" s="93">
        <v>0</v>
      </c>
      <c r="W20" s="85">
        <v>0</v>
      </c>
      <c r="X20" s="16">
        <v>0</v>
      </c>
      <c r="Y20" s="94">
        <v>0</v>
      </c>
      <c r="Z20" s="85">
        <v>0</v>
      </c>
      <c r="AA20" s="90">
        <v>0</v>
      </c>
      <c r="AB20" s="88">
        <v>0</v>
      </c>
      <c r="AC20" s="93">
        <v>0</v>
      </c>
      <c r="AD20" s="85">
        <v>0</v>
      </c>
      <c r="AE20" s="85">
        <v>0</v>
      </c>
      <c r="AF20" s="183">
        <f t="shared" si="6"/>
        <v>0</v>
      </c>
      <c r="AG20" s="88">
        <v>0</v>
      </c>
      <c r="AH20" s="92">
        <v>0</v>
      </c>
      <c r="AI20" s="85">
        <v>0</v>
      </c>
      <c r="AJ20" s="85">
        <v>0</v>
      </c>
      <c r="AK20" s="15">
        <v>0</v>
      </c>
      <c r="AL20" s="88">
        <v>0</v>
      </c>
      <c r="AM20" s="92">
        <v>0</v>
      </c>
      <c r="AN20" s="85">
        <v>0</v>
      </c>
      <c r="AO20" s="85">
        <v>0</v>
      </c>
      <c r="AP20" s="15">
        <v>0</v>
      </c>
      <c r="AQ20" s="199"/>
      <c r="AR20" s="199"/>
      <c r="AS20" s="199"/>
      <c r="AT20" s="199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200"/>
      <c r="BF20" s="200"/>
      <c r="BG20" s="200"/>
    </row>
    <row r="21" spans="1:59" s="81" customFormat="1" ht="36" x14ac:dyDescent="0.25">
      <c r="A21" s="108" t="s">
        <v>46</v>
      </c>
      <c r="B21" s="84">
        <v>457675673.3439998</v>
      </c>
      <c r="C21" s="179">
        <v>82</v>
      </c>
      <c r="D21" s="85">
        <v>125165479.14</v>
      </c>
      <c r="E21" s="183">
        <f t="shared" si="2"/>
        <v>0.27348073413096324</v>
      </c>
      <c r="F21" s="88">
        <v>7</v>
      </c>
      <c r="G21" s="85">
        <v>14660154.17</v>
      </c>
      <c r="H21" s="88">
        <v>0</v>
      </c>
      <c r="I21" s="85">
        <v>0</v>
      </c>
      <c r="J21" s="183">
        <f t="shared" si="3"/>
        <v>0</v>
      </c>
      <c r="K21" s="88">
        <v>0</v>
      </c>
      <c r="L21" s="85">
        <v>0</v>
      </c>
      <c r="M21" s="183">
        <f t="shared" si="0"/>
        <v>0</v>
      </c>
      <c r="N21" s="89">
        <v>0</v>
      </c>
      <c r="O21" s="85">
        <v>0</v>
      </c>
      <c r="P21" s="91">
        <v>0</v>
      </c>
      <c r="Q21" s="85">
        <v>0</v>
      </c>
      <c r="R21" s="88">
        <f t="shared" si="4"/>
        <v>0</v>
      </c>
      <c r="S21" s="85">
        <f t="shared" si="5"/>
        <v>0</v>
      </c>
      <c r="T21" s="183">
        <f t="shared" si="1"/>
        <v>0</v>
      </c>
      <c r="U21" s="88">
        <v>0</v>
      </c>
      <c r="V21" s="93">
        <v>0</v>
      </c>
      <c r="W21" s="85">
        <v>0</v>
      </c>
      <c r="X21" s="16">
        <v>0</v>
      </c>
      <c r="Y21" s="94">
        <v>0</v>
      </c>
      <c r="Z21" s="85">
        <v>0</v>
      </c>
      <c r="AA21" s="90">
        <v>0</v>
      </c>
      <c r="AB21" s="88">
        <v>0</v>
      </c>
      <c r="AC21" s="93">
        <v>0</v>
      </c>
      <c r="AD21" s="85">
        <v>0</v>
      </c>
      <c r="AE21" s="85">
        <v>0</v>
      </c>
      <c r="AF21" s="183">
        <f t="shared" si="6"/>
        <v>0</v>
      </c>
      <c r="AG21" s="88">
        <v>0</v>
      </c>
      <c r="AH21" s="92">
        <v>0</v>
      </c>
      <c r="AI21" s="85">
        <v>0</v>
      </c>
      <c r="AJ21" s="85">
        <v>0</v>
      </c>
      <c r="AK21" s="15">
        <v>0</v>
      </c>
      <c r="AL21" s="88">
        <v>0</v>
      </c>
      <c r="AM21" s="92">
        <v>0</v>
      </c>
      <c r="AN21" s="85">
        <v>0</v>
      </c>
      <c r="AO21" s="85">
        <v>0</v>
      </c>
      <c r="AP21" s="15">
        <v>0</v>
      </c>
      <c r="AQ21" s="199"/>
      <c r="AR21" s="199"/>
      <c r="AS21" s="199"/>
      <c r="AT21" s="199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</row>
    <row r="22" spans="1:59" s="79" customFormat="1" ht="28.5" x14ac:dyDescent="0.25">
      <c r="A22" s="108" t="s">
        <v>47</v>
      </c>
      <c r="B22" s="84">
        <v>376108214.99999994</v>
      </c>
      <c r="C22" s="179">
        <v>684</v>
      </c>
      <c r="D22" s="85">
        <v>363107642.78960001</v>
      </c>
      <c r="E22" s="183">
        <f t="shared" si="2"/>
        <v>0.9654339583877477</v>
      </c>
      <c r="F22" s="88">
        <v>43</v>
      </c>
      <c r="G22" s="85">
        <v>7597815.2699999996</v>
      </c>
      <c r="H22" s="88">
        <v>81</v>
      </c>
      <c r="I22" s="85">
        <v>106219960.09999999</v>
      </c>
      <c r="J22" s="183">
        <f t="shared" si="3"/>
        <v>0.28241861215395153</v>
      </c>
      <c r="K22" s="88">
        <v>74</v>
      </c>
      <c r="L22" s="85">
        <v>103281679.9999</v>
      </c>
      <c r="M22" s="183">
        <f t="shared" si="0"/>
        <v>0.2746062858528629</v>
      </c>
      <c r="N22" s="89">
        <v>1</v>
      </c>
      <c r="O22" s="85">
        <v>105689.5</v>
      </c>
      <c r="P22" s="91">
        <v>0</v>
      </c>
      <c r="Q22" s="85">
        <v>0</v>
      </c>
      <c r="R22" s="88">
        <f t="shared" si="4"/>
        <v>73</v>
      </c>
      <c r="S22" s="85">
        <f t="shared" si="5"/>
        <v>103175990.4999</v>
      </c>
      <c r="T22" s="183">
        <f t="shared" si="1"/>
        <v>0.27432527763292808</v>
      </c>
      <c r="U22" s="88">
        <v>0</v>
      </c>
      <c r="V22" s="93">
        <v>0</v>
      </c>
      <c r="W22" s="85">
        <v>0</v>
      </c>
      <c r="X22" s="16">
        <v>0</v>
      </c>
      <c r="Y22" s="94">
        <v>0</v>
      </c>
      <c r="Z22" s="85">
        <v>0</v>
      </c>
      <c r="AA22" s="90">
        <v>0</v>
      </c>
      <c r="AB22" s="88">
        <v>0</v>
      </c>
      <c r="AC22" s="93">
        <v>0</v>
      </c>
      <c r="AD22" s="85">
        <v>0</v>
      </c>
      <c r="AE22" s="85">
        <v>0</v>
      </c>
      <c r="AF22" s="183">
        <f t="shared" si="6"/>
        <v>0</v>
      </c>
      <c r="AG22" s="88">
        <v>0</v>
      </c>
      <c r="AH22" s="92">
        <v>0</v>
      </c>
      <c r="AI22" s="85">
        <v>0</v>
      </c>
      <c r="AJ22" s="85">
        <v>0</v>
      </c>
      <c r="AK22" s="15">
        <v>0</v>
      </c>
      <c r="AL22" s="88">
        <v>0</v>
      </c>
      <c r="AM22" s="92">
        <v>0</v>
      </c>
      <c r="AN22" s="85">
        <v>0</v>
      </c>
      <c r="AO22" s="85">
        <v>0</v>
      </c>
      <c r="AP22" s="15">
        <v>0</v>
      </c>
      <c r="AQ22" s="199"/>
      <c r="AR22" s="199"/>
      <c r="AS22" s="199"/>
      <c r="AT22" s="199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</row>
    <row r="23" spans="1:59" s="77" customFormat="1" ht="28.5" x14ac:dyDescent="0.25">
      <c r="A23" s="78" t="s">
        <v>26</v>
      </c>
      <c r="B23" s="203">
        <f>SUM(B24:B28)</f>
        <v>422707668.92999995</v>
      </c>
      <c r="C23" s="184">
        <f>C24+C27+C25+C26+C28</f>
        <v>38</v>
      </c>
      <c r="D23" s="185">
        <f>D24+D27+D25+D26+D28</f>
        <v>115681326.94</v>
      </c>
      <c r="E23" s="186">
        <f t="shared" si="2"/>
        <v>0.27366744311222024</v>
      </c>
      <c r="F23" s="187">
        <f>F24+F27+F25+F26+F28</f>
        <v>4</v>
      </c>
      <c r="G23" s="188">
        <f>G24+G27+G25+G26+G28</f>
        <v>7802400.0199999996</v>
      </c>
      <c r="H23" s="187">
        <f>H24+H27+H25+H26+H28</f>
        <v>7</v>
      </c>
      <c r="I23" s="188">
        <f>I24+I27+I25+I26+I28</f>
        <v>42698998.380000003</v>
      </c>
      <c r="J23" s="186">
        <f t="shared" si="3"/>
        <v>0.10101306770251883</v>
      </c>
      <c r="K23" s="187">
        <f>K24+K27+K25+K26+K28</f>
        <v>6</v>
      </c>
      <c r="L23" s="188">
        <f>L24+L27+L25+L26+L28</f>
        <v>42508998.380000003</v>
      </c>
      <c r="M23" s="186">
        <f t="shared" si="0"/>
        <v>0.10056358449233496</v>
      </c>
      <c r="N23" s="190">
        <v>0</v>
      </c>
      <c r="O23" s="188">
        <v>0</v>
      </c>
      <c r="P23" s="192">
        <v>0</v>
      </c>
      <c r="Q23" s="188">
        <v>0</v>
      </c>
      <c r="R23" s="187">
        <f t="shared" si="4"/>
        <v>6</v>
      </c>
      <c r="S23" s="188">
        <f t="shared" si="5"/>
        <v>42508998.380000003</v>
      </c>
      <c r="T23" s="186">
        <f t="shared" si="1"/>
        <v>0.10056358449233496</v>
      </c>
      <c r="U23" s="187">
        <v>0</v>
      </c>
      <c r="V23" s="194">
        <v>0</v>
      </c>
      <c r="W23" s="188">
        <v>0</v>
      </c>
      <c r="X23" s="189">
        <v>0</v>
      </c>
      <c r="Y23" s="195">
        <v>0</v>
      </c>
      <c r="Z23" s="188">
        <v>0</v>
      </c>
      <c r="AA23" s="191">
        <v>0</v>
      </c>
      <c r="AB23" s="187">
        <v>4</v>
      </c>
      <c r="AC23" s="194">
        <f>AC24+AC27+AC25+AC26+AC28</f>
        <v>4</v>
      </c>
      <c r="AD23" s="188">
        <f>AD24+AD27+AD25+AD26+AD28</f>
        <v>8143080.6100000003</v>
      </c>
      <c r="AE23" s="188">
        <v>0</v>
      </c>
      <c r="AF23" s="186">
        <f t="shared" si="6"/>
        <v>1.9264094807204663E-2</v>
      </c>
      <c r="AG23" s="187">
        <v>0</v>
      </c>
      <c r="AH23" s="193">
        <v>0</v>
      </c>
      <c r="AI23" s="188">
        <v>0</v>
      </c>
      <c r="AJ23" s="188">
        <v>0</v>
      </c>
      <c r="AK23" s="186">
        <v>0</v>
      </c>
      <c r="AL23" s="187">
        <v>0</v>
      </c>
      <c r="AM23" s="193">
        <v>0</v>
      </c>
      <c r="AN23" s="188">
        <v>0</v>
      </c>
      <c r="AO23" s="188">
        <v>0</v>
      </c>
      <c r="AP23" s="186">
        <v>0</v>
      </c>
      <c r="AQ23" s="199"/>
      <c r="AR23" s="199"/>
      <c r="AS23" s="199"/>
      <c r="AT23" s="199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/>
    </row>
    <row r="24" spans="1:59" s="79" customFormat="1" ht="28.5" x14ac:dyDescent="0.25">
      <c r="A24" s="108" t="s">
        <v>48</v>
      </c>
      <c r="B24" s="84">
        <v>109817893.346</v>
      </c>
      <c r="C24" s="179">
        <v>15</v>
      </c>
      <c r="D24" s="85">
        <v>26041439.309999999</v>
      </c>
      <c r="E24" s="183">
        <f t="shared" si="2"/>
        <v>0.23713293450232198</v>
      </c>
      <c r="F24" s="88">
        <v>1</v>
      </c>
      <c r="G24" s="85">
        <v>145960.18</v>
      </c>
      <c r="H24" s="88">
        <v>0</v>
      </c>
      <c r="I24" s="85">
        <v>0</v>
      </c>
      <c r="J24" s="183">
        <f t="shared" si="3"/>
        <v>0</v>
      </c>
      <c r="K24" s="88">
        <v>0</v>
      </c>
      <c r="L24" s="85">
        <v>0</v>
      </c>
      <c r="M24" s="183">
        <f t="shared" si="0"/>
        <v>0</v>
      </c>
      <c r="N24" s="89">
        <v>0</v>
      </c>
      <c r="O24" s="85">
        <v>0</v>
      </c>
      <c r="P24" s="91">
        <v>0</v>
      </c>
      <c r="Q24" s="85">
        <v>0</v>
      </c>
      <c r="R24" s="88">
        <f t="shared" si="4"/>
        <v>0</v>
      </c>
      <c r="S24" s="85">
        <f t="shared" si="5"/>
        <v>0</v>
      </c>
      <c r="T24" s="183">
        <f t="shared" si="1"/>
        <v>0</v>
      </c>
      <c r="U24" s="88">
        <v>0</v>
      </c>
      <c r="V24" s="93">
        <v>0</v>
      </c>
      <c r="W24" s="85">
        <v>0</v>
      </c>
      <c r="X24" s="16">
        <v>0</v>
      </c>
      <c r="Y24" s="94">
        <v>0</v>
      </c>
      <c r="Z24" s="85">
        <v>0</v>
      </c>
      <c r="AA24" s="90">
        <v>0</v>
      </c>
      <c r="AB24" s="88">
        <v>0</v>
      </c>
      <c r="AC24" s="93">
        <v>0</v>
      </c>
      <c r="AD24" s="85">
        <v>0</v>
      </c>
      <c r="AE24" s="85">
        <v>0</v>
      </c>
      <c r="AF24" s="183">
        <f t="shared" si="6"/>
        <v>0</v>
      </c>
      <c r="AG24" s="88">
        <v>0</v>
      </c>
      <c r="AH24" s="92">
        <v>0</v>
      </c>
      <c r="AI24" s="85">
        <v>0</v>
      </c>
      <c r="AJ24" s="85">
        <v>0</v>
      </c>
      <c r="AK24" s="15">
        <v>0</v>
      </c>
      <c r="AL24" s="88">
        <v>0</v>
      </c>
      <c r="AM24" s="92">
        <v>0</v>
      </c>
      <c r="AN24" s="85">
        <v>0</v>
      </c>
      <c r="AO24" s="85">
        <v>0</v>
      </c>
      <c r="AP24" s="15">
        <v>0</v>
      </c>
      <c r="AQ24" s="199"/>
      <c r="AR24" s="199"/>
      <c r="AS24" s="199"/>
      <c r="AT24" s="199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200"/>
      <c r="BG24" s="200"/>
    </row>
    <row r="25" spans="1:59" s="79" customFormat="1" ht="28.5" x14ac:dyDescent="0.25">
      <c r="A25" s="108" t="s">
        <v>49</v>
      </c>
      <c r="B25" s="84">
        <v>58719125.583999991</v>
      </c>
      <c r="C25" s="179">
        <v>0</v>
      </c>
      <c r="D25" s="85">
        <v>0</v>
      </c>
      <c r="E25" s="183">
        <f t="shared" si="2"/>
        <v>0</v>
      </c>
      <c r="F25" s="88">
        <v>0</v>
      </c>
      <c r="G25" s="85">
        <v>0</v>
      </c>
      <c r="H25" s="88">
        <v>0</v>
      </c>
      <c r="I25" s="85">
        <v>0</v>
      </c>
      <c r="J25" s="183">
        <f t="shared" si="3"/>
        <v>0</v>
      </c>
      <c r="K25" s="88">
        <v>0</v>
      </c>
      <c r="L25" s="85">
        <v>0</v>
      </c>
      <c r="M25" s="183">
        <f t="shared" si="0"/>
        <v>0</v>
      </c>
      <c r="N25" s="89">
        <v>0</v>
      </c>
      <c r="O25" s="85">
        <v>0</v>
      </c>
      <c r="P25" s="91">
        <v>0</v>
      </c>
      <c r="Q25" s="85">
        <v>0</v>
      </c>
      <c r="R25" s="88">
        <f t="shared" si="4"/>
        <v>0</v>
      </c>
      <c r="S25" s="85">
        <f t="shared" si="5"/>
        <v>0</v>
      </c>
      <c r="T25" s="183">
        <f t="shared" si="1"/>
        <v>0</v>
      </c>
      <c r="U25" s="88">
        <v>0</v>
      </c>
      <c r="V25" s="93">
        <v>0</v>
      </c>
      <c r="W25" s="85">
        <v>0</v>
      </c>
      <c r="X25" s="16">
        <v>0</v>
      </c>
      <c r="Y25" s="94">
        <v>0</v>
      </c>
      <c r="Z25" s="85">
        <v>0</v>
      </c>
      <c r="AA25" s="90">
        <v>0</v>
      </c>
      <c r="AB25" s="88">
        <v>0</v>
      </c>
      <c r="AC25" s="93">
        <v>0</v>
      </c>
      <c r="AD25" s="85">
        <v>0</v>
      </c>
      <c r="AE25" s="85">
        <v>0</v>
      </c>
      <c r="AF25" s="183">
        <f t="shared" si="6"/>
        <v>0</v>
      </c>
      <c r="AG25" s="88">
        <v>0</v>
      </c>
      <c r="AH25" s="92">
        <v>0</v>
      </c>
      <c r="AI25" s="85">
        <v>0</v>
      </c>
      <c r="AJ25" s="85">
        <v>0</v>
      </c>
      <c r="AK25" s="15">
        <v>0</v>
      </c>
      <c r="AL25" s="88">
        <v>0</v>
      </c>
      <c r="AM25" s="92">
        <v>0</v>
      </c>
      <c r="AN25" s="85">
        <v>0</v>
      </c>
      <c r="AO25" s="85">
        <v>0</v>
      </c>
      <c r="AP25" s="15">
        <v>0</v>
      </c>
      <c r="AQ25" s="199"/>
      <c r="AR25" s="199"/>
      <c r="AS25" s="199"/>
      <c r="AT25" s="199"/>
      <c r="AU25" s="200"/>
      <c r="AV25" s="200"/>
      <c r="AW25" s="200"/>
      <c r="AX25" s="200"/>
      <c r="AY25" s="200"/>
      <c r="AZ25" s="200"/>
      <c r="BA25" s="200"/>
      <c r="BB25" s="200"/>
      <c r="BC25" s="200"/>
      <c r="BD25" s="200"/>
      <c r="BE25" s="200"/>
      <c r="BF25" s="200"/>
      <c r="BG25" s="200"/>
    </row>
    <row r="26" spans="1:59" s="79" customFormat="1" ht="36" x14ac:dyDescent="0.25">
      <c r="A26" s="108" t="s">
        <v>50</v>
      </c>
      <c r="B26" s="84">
        <v>65419449.999999993</v>
      </c>
      <c r="C26" s="179">
        <v>0</v>
      </c>
      <c r="D26" s="85">
        <v>0</v>
      </c>
      <c r="E26" s="183">
        <f t="shared" si="2"/>
        <v>0</v>
      </c>
      <c r="F26" s="88">
        <v>0</v>
      </c>
      <c r="G26" s="85">
        <v>0</v>
      </c>
      <c r="H26" s="88">
        <v>0</v>
      </c>
      <c r="I26" s="85">
        <v>0</v>
      </c>
      <c r="J26" s="183">
        <f t="shared" si="3"/>
        <v>0</v>
      </c>
      <c r="K26" s="88">
        <v>0</v>
      </c>
      <c r="L26" s="85">
        <v>0</v>
      </c>
      <c r="M26" s="183">
        <f t="shared" si="0"/>
        <v>0</v>
      </c>
      <c r="N26" s="89">
        <v>0</v>
      </c>
      <c r="O26" s="85">
        <v>0</v>
      </c>
      <c r="P26" s="91">
        <v>0</v>
      </c>
      <c r="Q26" s="85">
        <v>0</v>
      </c>
      <c r="R26" s="88">
        <f t="shared" si="4"/>
        <v>0</v>
      </c>
      <c r="S26" s="85">
        <f t="shared" si="5"/>
        <v>0</v>
      </c>
      <c r="T26" s="183">
        <f t="shared" si="1"/>
        <v>0</v>
      </c>
      <c r="U26" s="88">
        <v>0</v>
      </c>
      <c r="V26" s="93">
        <v>0</v>
      </c>
      <c r="W26" s="85">
        <v>0</v>
      </c>
      <c r="X26" s="16">
        <v>0</v>
      </c>
      <c r="Y26" s="94">
        <v>0</v>
      </c>
      <c r="Z26" s="85">
        <v>0</v>
      </c>
      <c r="AA26" s="90">
        <v>0</v>
      </c>
      <c r="AB26" s="88">
        <v>0</v>
      </c>
      <c r="AC26" s="93">
        <v>0</v>
      </c>
      <c r="AD26" s="85">
        <v>0</v>
      </c>
      <c r="AE26" s="85">
        <v>0</v>
      </c>
      <c r="AF26" s="183">
        <f t="shared" si="6"/>
        <v>0</v>
      </c>
      <c r="AG26" s="88">
        <v>0</v>
      </c>
      <c r="AH26" s="92">
        <v>0</v>
      </c>
      <c r="AI26" s="85">
        <v>0</v>
      </c>
      <c r="AJ26" s="85">
        <v>0</v>
      </c>
      <c r="AK26" s="15">
        <v>0</v>
      </c>
      <c r="AL26" s="88">
        <v>0</v>
      </c>
      <c r="AM26" s="92">
        <v>0</v>
      </c>
      <c r="AN26" s="85">
        <v>0</v>
      </c>
      <c r="AO26" s="85">
        <v>0</v>
      </c>
      <c r="AP26" s="15">
        <v>0</v>
      </c>
      <c r="AQ26" s="199"/>
      <c r="AR26" s="199"/>
      <c r="AS26" s="199"/>
      <c r="AT26" s="199"/>
      <c r="AU26" s="200"/>
      <c r="AV26" s="200"/>
      <c r="AW26" s="200"/>
      <c r="AX26" s="200"/>
      <c r="AY26" s="200"/>
      <c r="AZ26" s="200"/>
      <c r="BA26" s="200"/>
      <c r="BB26" s="200"/>
      <c r="BC26" s="200"/>
      <c r="BD26" s="200"/>
      <c r="BE26" s="200"/>
      <c r="BF26" s="200"/>
      <c r="BG26" s="200"/>
    </row>
    <row r="27" spans="1:59" s="79" customFormat="1" ht="28.5" x14ac:dyDescent="0.25">
      <c r="A27" s="108" t="s">
        <v>51</v>
      </c>
      <c r="B27" s="84">
        <v>188751199.99999997</v>
      </c>
      <c r="C27" s="179">
        <v>23</v>
      </c>
      <c r="D27" s="85">
        <v>89639887.629999995</v>
      </c>
      <c r="E27" s="183">
        <f t="shared" si="2"/>
        <v>0.47491029264979512</v>
      </c>
      <c r="F27" s="88">
        <v>3</v>
      </c>
      <c r="G27" s="85">
        <v>7656439.8399999999</v>
      </c>
      <c r="H27" s="88">
        <v>7</v>
      </c>
      <c r="I27" s="85">
        <v>42698998.380000003</v>
      </c>
      <c r="J27" s="183">
        <f t="shared" si="3"/>
        <v>0.22621842075706014</v>
      </c>
      <c r="K27" s="88">
        <v>6</v>
      </c>
      <c r="L27" s="85">
        <v>42508998.380000003</v>
      </c>
      <c r="M27" s="183">
        <f t="shared" si="0"/>
        <v>0.22521180464018248</v>
      </c>
      <c r="N27" s="89">
        <v>0</v>
      </c>
      <c r="O27" s="85">
        <v>0</v>
      </c>
      <c r="P27" s="91">
        <v>0</v>
      </c>
      <c r="Q27" s="85">
        <v>0</v>
      </c>
      <c r="R27" s="88">
        <f t="shared" si="4"/>
        <v>6</v>
      </c>
      <c r="S27" s="85">
        <f t="shared" si="5"/>
        <v>42508998.380000003</v>
      </c>
      <c r="T27" s="183">
        <f t="shared" si="1"/>
        <v>0.22521180464018248</v>
      </c>
      <c r="U27" s="88">
        <v>0</v>
      </c>
      <c r="V27" s="93">
        <v>0</v>
      </c>
      <c r="W27" s="85">
        <v>0</v>
      </c>
      <c r="X27" s="16">
        <v>0</v>
      </c>
      <c r="Y27" s="94">
        <v>0</v>
      </c>
      <c r="Z27" s="85">
        <v>0</v>
      </c>
      <c r="AA27" s="90">
        <v>0</v>
      </c>
      <c r="AB27" s="88">
        <v>4</v>
      </c>
      <c r="AC27" s="93">
        <v>4</v>
      </c>
      <c r="AD27" s="85">
        <v>8143080.6100000003</v>
      </c>
      <c r="AE27" s="85">
        <v>8143080.6100000003</v>
      </c>
      <c r="AF27" s="183">
        <f t="shared" si="6"/>
        <v>4.3141874647684368E-2</v>
      </c>
      <c r="AG27" s="88">
        <v>0</v>
      </c>
      <c r="AH27" s="92">
        <v>0</v>
      </c>
      <c r="AI27" s="85">
        <v>0</v>
      </c>
      <c r="AJ27" s="85">
        <v>0</v>
      </c>
      <c r="AK27" s="15">
        <v>0</v>
      </c>
      <c r="AL27" s="88">
        <v>0</v>
      </c>
      <c r="AM27" s="92">
        <v>0</v>
      </c>
      <c r="AN27" s="85">
        <v>0</v>
      </c>
      <c r="AO27" s="85">
        <v>0</v>
      </c>
      <c r="AP27" s="15">
        <v>0</v>
      </c>
      <c r="AQ27" s="199"/>
      <c r="AR27" s="199"/>
      <c r="AS27" s="199"/>
      <c r="AT27" s="199"/>
      <c r="AU27" s="200"/>
      <c r="AV27" s="200"/>
      <c r="AW27" s="200"/>
      <c r="AX27" s="200"/>
      <c r="AY27" s="200"/>
      <c r="AZ27" s="200"/>
      <c r="BA27" s="200"/>
      <c r="BB27" s="200"/>
      <c r="BC27" s="200"/>
      <c r="BD27" s="200"/>
      <c r="BE27" s="200"/>
      <c r="BF27" s="200"/>
      <c r="BG27" s="200"/>
    </row>
    <row r="28" spans="1:59" s="79" customFormat="1" ht="28.5" x14ac:dyDescent="0.25">
      <c r="A28" s="108" t="s">
        <v>52</v>
      </c>
      <c r="B28" s="84">
        <v>0</v>
      </c>
      <c r="C28" s="179">
        <v>0</v>
      </c>
      <c r="D28" s="85">
        <v>0</v>
      </c>
      <c r="E28" s="183">
        <v>0</v>
      </c>
      <c r="F28" s="88">
        <v>0</v>
      </c>
      <c r="G28" s="85">
        <v>0</v>
      </c>
      <c r="H28" s="88">
        <v>0</v>
      </c>
      <c r="I28" s="85">
        <v>0</v>
      </c>
      <c r="J28" s="183">
        <v>0</v>
      </c>
      <c r="K28" s="88">
        <v>0</v>
      </c>
      <c r="L28" s="85">
        <v>0</v>
      </c>
      <c r="M28" s="183">
        <v>0</v>
      </c>
      <c r="N28" s="89">
        <v>0</v>
      </c>
      <c r="O28" s="85">
        <v>0</v>
      </c>
      <c r="P28" s="91">
        <v>0</v>
      </c>
      <c r="Q28" s="85">
        <v>0</v>
      </c>
      <c r="R28" s="88">
        <f t="shared" si="4"/>
        <v>0</v>
      </c>
      <c r="S28" s="85">
        <f t="shared" si="5"/>
        <v>0</v>
      </c>
      <c r="T28" s="183">
        <v>0</v>
      </c>
      <c r="U28" s="88">
        <v>0</v>
      </c>
      <c r="V28" s="93">
        <v>0</v>
      </c>
      <c r="W28" s="85">
        <v>0</v>
      </c>
      <c r="X28" s="16">
        <v>0</v>
      </c>
      <c r="Y28" s="94">
        <v>0</v>
      </c>
      <c r="Z28" s="85">
        <v>0</v>
      </c>
      <c r="AA28" s="90">
        <v>0</v>
      </c>
      <c r="AB28" s="88">
        <v>0</v>
      </c>
      <c r="AC28" s="93">
        <v>0</v>
      </c>
      <c r="AD28" s="85">
        <v>0</v>
      </c>
      <c r="AE28" s="85">
        <v>0</v>
      </c>
      <c r="AF28" s="183">
        <v>0</v>
      </c>
      <c r="AG28" s="88">
        <v>0</v>
      </c>
      <c r="AH28" s="92">
        <v>0</v>
      </c>
      <c r="AI28" s="85">
        <v>0</v>
      </c>
      <c r="AJ28" s="85">
        <v>0</v>
      </c>
      <c r="AK28" s="15">
        <v>0</v>
      </c>
      <c r="AL28" s="88">
        <v>0</v>
      </c>
      <c r="AM28" s="92">
        <v>0</v>
      </c>
      <c r="AN28" s="85">
        <v>0</v>
      </c>
      <c r="AO28" s="85">
        <v>0</v>
      </c>
      <c r="AP28" s="15">
        <v>0</v>
      </c>
      <c r="AQ28" s="199"/>
      <c r="AR28" s="199"/>
      <c r="AS28" s="199"/>
      <c r="AT28" s="199"/>
      <c r="AU28" s="200"/>
      <c r="AV28" s="200"/>
      <c r="AW28" s="200"/>
      <c r="AX28" s="200"/>
      <c r="AY28" s="200"/>
      <c r="AZ28" s="200"/>
      <c r="BA28" s="200"/>
      <c r="BB28" s="200"/>
      <c r="BC28" s="200"/>
      <c r="BD28" s="200"/>
      <c r="BE28" s="200"/>
      <c r="BF28" s="200"/>
      <c r="BG28" s="200"/>
    </row>
    <row r="29" spans="1:59" s="46" customFormat="1" ht="69.75" x14ac:dyDescent="0.25">
      <c r="A29" s="153" t="s">
        <v>54</v>
      </c>
      <c r="B29" s="143">
        <f>B30+B31+B32</f>
        <v>287416599.99999994</v>
      </c>
      <c r="C29" s="149">
        <f>C30+C31+C32</f>
        <v>24</v>
      </c>
      <c r="D29" s="145">
        <f>D30+D31+D32</f>
        <v>599600.00089999998</v>
      </c>
      <c r="E29" s="133">
        <f t="shared" si="2"/>
        <v>2.0861703913413496E-3</v>
      </c>
      <c r="F29" s="144">
        <f>F30+F31+F32</f>
        <v>3</v>
      </c>
      <c r="G29" s="145">
        <f>G30+G31+G32</f>
        <v>75000</v>
      </c>
      <c r="H29" s="144">
        <f>H30+H31+H32</f>
        <v>20</v>
      </c>
      <c r="I29" s="145">
        <f>I30+I31+I32</f>
        <v>499600</v>
      </c>
      <c r="J29" s="133">
        <f t="shared" si="3"/>
        <v>1.7382433721643083E-3</v>
      </c>
      <c r="K29" s="144">
        <f>K30+K31+K32</f>
        <v>17</v>
      </c>
      <c r="L29" s="145">
        <f>L30+L31+L32</f>
        <v>424600</v>
      </c>
      <c r="M29" s="133">
        <f t="shared" ref="M29:M37" si="7">L29/B29</f>
        <v>1.4772981101300346E-3</v>
      </c>
      <c r="N29" s="147">
        <v>0</v>
      </c>
      <c r="O29" s="145">
        <v>0</v>
      </c>
      <c r="P29" s="149">
        <v>0</v>
      </c>
      <c r="Q29" s="145">
        <v>0</v>
      </c>
      <c r="R29" s="144">
        <f t="shared" si="4"/>
        <v>17</v>
      </c>
      <c r="S29" s="145">
        <f t="shared" si="5"/>
        <v>424600</v>
      </c>
      <c r="T29" s="133">
        <f t="shared" ref="T29:T37" si="8">S29/B29</f>
        <v>1.4772981101300346E-3</v>
      </c>
      <c r="U29" s="144">
        <v>0</v>
      </c>
      <c r="V29" s="151">
        <v>0</v>
      </c>
      <c r="W29" s="145">
        <v>0</v>
      </c>
      <c r="X29" s="146">
        <v>0</v>
      </c>
      <c r="Y29" s="152">
        <v>0</v>
      </c>
      <c r="Z29" s="145">
        <v>0</v>
      </c>
      <c r="AA29" s="148">
        <v>0</v>
      </c>
      <c r="AB29" s="144">
        <f>AB30+AB31+AB32</f>
        <v>5</v>
      </c>
      <c r="AC29" s="151">
        <f t="shared" ref="AC29:AE29" si="9">AC30+AC31+AC32</f>
        <v>5</v>
      </c>
      <c r="AD29" s="145">
        <f t="shared" si="9"/>
        <v>125000</v>
      </c>
      <c r="AE29" s="145">
        <f t="shared" si="9"/>
        <v>125000</v>
      </c>
      <c r="AF29" s="133">
        <f t="shared" si="6"/>
        <v>4.3490877005712274E-4</v>
      </c>
      <c r="AG29" s="144">
        <v>0</v>
      </c>
      <c r="AH29" s="150">
        <v>0</v>
      </c>
      <c r="AI29" s="145">
        <v>0</v>
      </c>
      <c r="AJ29" s="145">
        <v>0</v>
      </c>
      <c r="AK29" s="133">
        <v>0</v>
      </c>
      <c r="AL29" s="144">
        <v>0</v>
      </c>
      <c r="AM29" s="150">
        <v>0</v>
      </c>
      <c r="AN29" s="145">
        <v>0</v>
      </c>
      <c r="AO29" s="145">
        <v>0</v>
      </c>
      <c r="AP29" s="133">
        <v>0</v>
      </c>
      <c r="AQ29" s="201"/>
      <c r="AR29" s="201"/>
      <c r="AS29" s="201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</row>
    <row r="30" spans="1:59" s="79" customFormat="1" ht="28.5" x14ac:dyDescent="0.25">
      <c r="A30" s="108" t="s">
        <v>53</v>
      </c>
      <c r="B30" s="84">
        <v>243875129.99999994</v>
      </c>
      <c r="C30" s="179">
        <v>0</v>
      </c>
      <c r="D30" s="85">
        <v>0</v>
      </c>
      <c r="E30" s="183">
        <f t="shared" si="2"/>
        <v>0</v>
      </c>
      <c r="F30" s="86">
        <v>0</v>
      </c>
      <c r="G30" s="87">
        <v>0</v>
      </c>
      <c r="H30" s="86">
        <v>0</v>
      </c>
      <c r="I30" s="87">
        <v>0</v>
      </c>
      <c r="J30" s="183">
        <f t="shared" si="3"/>
        <v>0</v>
      </c>
      <c r="K30" s="86">
        <v>0</v>
      </c>
      <c r="L30" s="87">
        <v>0</v>
      </c>
      <c r="M30" s="183">
        <f t="shared" si="7"/>
        <v>0</v>
      </c>
      <c r="N30" s="109">
        <v>0</v>
      </c>
      <c r="O30" s="87">
        <v>0</v>
      </c>
      <c r="P30" s="111">
        <v>0</v>
      </c>
      <c r="Q30" s="87">
        <v>0</v>
      </c>
      <c r="R30" s="86">
        <f t="shared" si="4"/>
        <v>0</v>
      </c>
      <c r="S30" s="87">
        <f t="shared" si="5"/>
        <v>0</v>
      </c>
      <c r="T30" s="183">
        <f t="shared" si="8"/>
        <v>0</v>
      </c>
      <c r="U30" s="112">
        <v>0</v>
      </c>
      <c r="V30" s="113">
        <v>0</v>
      </c>
      <c r="W30" s="87">
        <v>0</v>
      </c>
      <c r="X30" s="71">
        <v>0</v>
      </c>
      <c r="Y30" s="109">
        <v>0</v>
      </c>
      <c r="Z30" s="87">
        <v>0</v>
      </c>
      <c r="AA30" s="110">
        <v>0</v>
      </c>
      <c r="AB30" s="112">
        <v>0</v>
      </c>
      <c r="AC30" s="113">
        <v>0</v>
      </c>
      <c r="AD30" s="87">
        <v>0</v>
      </c>
      <c r="AE30" s="87">
        <v>0</v>
      </c>
      <c r="AF30" s="183">
        <f t="shared" si="6"/>
        <v>0</v>
      </c>
      <c r="AG30" s="88">
        <v>0</v>
      </c>
      <c r="AH30" s="92">
        <v>0</v>
      </c>
      <c r="AI30" s="85">
        <v>0</v>
      </c>
      <c r="AJ30" s="85">
        <v>0</v>
      </c>
      <c r="AK30" s="15">
        <v>0</v>
      </c>
      <c r="AL30" s="88">
        <v>0</v>
      </c>
      <c r="AM30" s="92">
        <v>0</v>
      </c>
      <c r="AN30" s="85">
        <v>0</v>
      </c>
      <c r="AO30" s="85">
        <v>0</v>
      </c>
      <c r="AP30" s="15">
        <v>0</v>
      </c>
      <c r="AQ30" s="199"/>
      <c r="AR30" s="199"/>
      <c r="AS30" s="199"/>
      <c r="AT30" s="199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</row>
    <row r="31" spans="1:59" s="79" customFormat="1" ht="28.5" x14ac:dyDescent="0.25">
      <c r="A31" s="108" t="s">
        <v>55</v>
      </c>
      <c r="B31" s="95">
        <v>557674</v>
      </c>
      <c r="C31" s="179">
        <v>24</v>
      </c>
      <c r="D31" s="96">
        <v>599600.00089999998</v>
      </c>
      <c r="E31" s="183">
        <f t="shared" si="2"/>
        <v>1.0751801247682338</v>
      </c>
      <c r="F31" s="86">
        <v>3</v>
      </c>
      <c r="G31" s="87">
        <v>75000</v>
      </c>
      <c r="H31" s="86">
        <v>20</v>
      </c>
      <c r="I31" s="87">
        <v>499600</v>
      </c>
      <c r="J31" s="183">
        <f t="shared" si="3"/>
        <v>0.89586389180775861</v>
      </c>
      <c r="K31" s="86">
        <v>17</v>
      </c>
      <c r="L31" s="87">
        <v>424600</v>
      </c>
      <c r="M31" s="183">
        <f t="shared" si="7"/>
        <v>0.76137671829778686</v>
      </c>
      <c r="N31" s="109">
        <v>0</v>
      </c>
      <c r="O31" s="87">
        <v>0</v>
      </c>
      <c r="P31" s="111">
        <v>0</v>
      </c>
      <c r="Q31" s="87">
        <v>0</v>
      </c>
      <c r="R31" s="86">
        <f t="shared" si="4"/>
        <v>17</v>
      </c>
      <c r="S31" s="87">
        <f t="shared" si="5"/>
        <v>424600</v>
      </c>
      <c r="T31" s="183">
        <f t="shared" si="8"/>
        <v>0.76137671829778686</v>
      </c>
      <c r="U31" s="86">
        <v>0</v>
      </c>
      <c r="V31" s="113">
        <v>0</v>
      </c>
      <c r="W31" s="87">
        <v>0</v>
      </c>
      <c r="X31" s="71">
        <v>0</v>
      </c>
      <c r="Y31" s="109">
        <v>0</v>
      </c>
      <c r="Z31" s="87">
        <v>0</v>
      </c>
      <c r="AA31" s="110">
        <v>0</v>
      </c>
      <c r="AB31" s="86">
        <v>5</v>
      </c>
      <c r="AC31" s="114">
        <v>5</v>
      </c>
      <c r="AD31" s="87">
        <v>125000</v>
      </c>
      <c r="AE31" s="87">
        <v>125000</v>
      </c>
      <c r="AF31" s="183">
        <f t="shared" si="6"/>
        <v>0.2241452891832863</v>
      </c>
      <c r="AG31" s="88">
        <v>0</v>
      </c>
      <c r="AH31" s="92">
        <v>0</v>
      </c>
      <c r="AI31" s="85">
        <v>0</v>
      </c>
      <c r="AJ31" s="85">
        <v>0</v>
      </c>
      <c r="AK31" s="15">
        <v>0</v>
      </c>
      <c r="AL31" s="88">
        <v>0</v>
      </c>
      <c r="AM31" s="92">
        <v>0</v>
      </c>
      <c r="AN31" s="85">
        <v>0</v>
      </c>
      <c r="AO31" s="85">
        <v>0</v>
      </c>
      <c r="AP31" s="15">
        <v>0</v>
      </c>
      <c r="AQ31" s="199"/>
      <c r="AR31" s="199"/>
      <c r="AS31" s="199"/>
      <c r="AT31" s="199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</row>
    <row r="32" spans="1:59" s="79" customFormat="1" ht="28.5" x14ac:dyDescent="0.25">
      <c r="A32" s="108" t="s">
        <v>56</v>
      </c>
      <c r="B32" s="84">
        <v>42983795.999999993</v>
      </c>
      <c r="C32" s="179">
        <v>0</v>
      </c>
      <c r="D32" s="85">
        <v>0</v>
      </c>
      <c r="E32" s="183">
        <f t="shared" si="2"/>
        <v>0</v>
      </c>
      <c r="F32" s="86">
        <v>0</v>
      </c>
      <c r="G32" s="87">
        <v>0</v>
      </c>
      <c r="H32" s="86">
        <v>0</v>
      </c>
      <c r="I32" s="87">
        <v>0</v>
      </c>
      <c r="J32" s="183">
        <f t="shared" si="3"/>
        <v>0</v>
      </c>
      <c r="K32" s="86">
        <v>0</v>
      </c>
      <c r="L32" s="87">
        <v>0</v>
      </c>
      <c r="M32" s="183">
        <f t="shared" si="7"/>
        <v>0</v>
      </c>
      <c r="N32" s="109">
        <v>0</v>
      </c>
      <c r="O32" s="87">
        <v>0</v>
      </c>
      <c r="P32" s="111">
        <v>0</v>
      </c>
      <c r="Q32" s="87">
        <v>0</v>
      </c>
      <c r="R32" s="86">
        <f t="shared" si="4"/>
        <v>0</v>
      </c>
      <c r="S32" s="87">
        <f t="shared" si="5"/>
        <v>0</v>
      </c>
      <c r="T32" s="183">
        <f t="shared" si="8"/>
        <v>0</v>
      </c>
      <c r="U32" s="86">
        <v>0</v>
      </c>
      <c r="V32" s="113">
        <v>0</v>
      </c>
      <c r="W32" s="87">
        <v>0</v>
      </c>
      <c r="X32" s="71">
        <v>0</v>
      </c>
      <c r="Y32" s="109">
        <v>0</v>
      </c>
      <c r="Z32" s="87">
        <v>0</v>
      </c>
      <c r="AA32" s="110">
        <v>0</v>
      </c>
      <c r="AB32" s="86">
        <v>0</v>
      </c>
      <c r="AC32" s="114">
        <v>0</v>
      </c>
      <c r="AD32" s="87">
        <v>0</v>
      </c>
      <c r="AE32" s="87">
        <v>0</v>
      </c>
      <c r="AF32" s="183">
        <f t="shared" si="6"/>
        <v>0</v>
      </c>
      <c r="AG32" s="88">
        <v>0</v>
      </c>
      <c r="AH32" s="92">
        <v>0</v>
      </c>
      <c r="AI32" s="85">
        <v>0</v>
      </c>
      <c r="AJ32" s="85">
        <v>0</v>
      </c>
      <c r="AK32" s="15">
        <v>0</v>
      </c>
      <c r="AL32" s="88">
        <v>0</v>
      </c>
      <c r="AM32" s="92">
        <v>0</v>
      </c>
      <c r="AN32" s="85">
        <v>0</v>
      </c>
      <c r="AO32" s="85">
        <v>0</v>
      </c>
      <c r="AP32" s="15">
        <v>0</v>
      </c>
      <c r="AQ32" s="199"/>
      <c r="AR32" s="199"/>
      <c r="AS32" s="199"/>
      <c r="AT32" s="199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</row>
    <row r="33" spans="1:59" s="46" customFormat="1" ht="69.75" customHeight="1" x14ac:dyDescent="0.25">
      <c r="A33" s="153" t="s">
        <v>57</v>
      </c>
      <c r="B33" s="143">
        <f>B34+B35</f>
        <v>8579600</v>
      </c>
      <c r="C33" s="149">
        <f>C34+C35</f>
        <v>0</v>
      </c>
      <c r="D33" s="145">
        <f>D34+D35</f>
        <v>0</v>
      </c>
      <c r="E33" s="133">
        <f t="shared" si="2"/>
        <v>0</v>
      </c>
      <c r="F33" s="144">
        <f>F34+F35</f>
        <v>0</v>
      </c>
      <c r="G33" s="145">
        <f>G34+G35</f>
        <v>0</v>
      </c>
      <c r="H33" s="144">
        <v>0</v>
      </c>
      <c r="I33" s="145">
        <v>0</v>
      </c>
      <c r="J33" s="133">
        <f t="shared" si="3"/>
        <v>0</v>
      </c>
      <c r="K33" s="144">
        <v>0</v>
      </c>
      <c r="L33" s="145">
        <v>0</v>
      </c>
      <c r="M33" s="133">
        <f t="shared" si="7"/>
        <v>0</v>
      </c>
      <c r="N33" s="147">
        <v>0</v>
      </c>
      <c r="O33" s="145">
        <v>0</v>
      </c>
      <c r="P33" s="149">
        <v>0</v>
      </c>
      <c r="Q33" s="145">
        <v>0</v>
      </c>
      <c r="R33" s="144">
        <f t="shared" si="4"/>
        <v>0</v>
      </c>
      <c r="S33" s="145">
        <f t="shared" si="5"/>
        <v>0</v>
      </c>
      <c r="T33" s="133">
        <f t="shared" si="8"/>
        <v>0</v>
      </c>
      <c r="U33" s="144">
        <v>0</v>
      </c>
      <c r="V33" s="151">
        <v>0</v>
      </c>
      <c r="W33" s="145">
        <v>0</v>
      </c>
      <c r="X33" s="146">
        <v>0</v>
      </c>
      <c r="Y33" s="152">
        <v>0</v>
      </c>
      <c r="Z33" s="145">
        <v>0</v>
      </c>
      <c r="AA33" s="148">
        <v>0</v>
      </c>
      <c r="AB33" s="144">
        <v>0</v>
      </c>
      <c r="AC33" s="151">
        <v>0</v>
      </c>
      <c r="AD33" s="145">
        <v>0</v>
      </c>
      <c r="AE33" s="145">
        <v>0</v>
      </c>
      <c r="AF33" s="133">
        <f t="shared" si="6"/>
        <v>0</v>
      </c>
      <c r="AG33" s="144">
        <v>0</v>
      </c>
      <c r="AH33" s="150">
        <v>0</v>
      </c>
      <c r="AI33" s="145">
        <v>0</v>
      </c>
      <c r="AJ33" s="145">
        <v>0</v>
      </c>
      <c r="AK33" s="133">
        <v>0</v>
      </c>
      <c r="AL33" s="144">
        <v>0</v>
      </c>
      <c r="AM33" s="150">
        <v>0</v>
      </c>
      <c r="AN33" s="145">
        <v>0</v>
      </c>
      <c r="AO33" s="145">
        <v>0</v>
      </c>
      <c r="AP33" s="133">
        <v>0</v>
      </c>
      <c r="AQ33" s="201"/>
      <c r="AR33" s="201"/>
      <c r="AS33" s="201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</row>
    <row r="34" spans="1:59" s="79" customFormat="1" ht="28.5" x14ac:dyDescent="0.25">
      <c r="A34" s="115" t="s">
        <v>58</v>
      </c>
      <c r="B34" s="116">
        <v>5147759.9999999991</v>
      </c>
      <c r="C34" s="181">
        <v>0</v>
      </c>
      <c r="D34" s="117">
        <v>0</v>
      </c>
      <c r="E34" s="183">
        <f t="shared" si="2"/>
        <v>0</v>
      </c>
      <c r="F34" s="119">
        <v>0</v>
      </c>
      <c r="G34" s="117">
        <v>0</v>
      </c>
      <c r="H34" s="119">
        <v>0</v>
      </c>
      <c r="I34" s="117">
        <v>0</v>
      </c>
      <c r="J34" s="183">
        <f t="shared" si="3"/>
        <v>0</v>
      </c>
      <c r="K34" s="119">
        <v>0</v>
      </c>
      <c r="L34" s="117">
        <v>0</v>
      </c>
      <c r="M34" s="183">
        <f t="shared" si="7"/>
        <v>0</v>
      </c>
      <c r="N34" s="121">
        <v>0</v>
      </c>
      <c r="O34" s="117">
        <v>0</v>
      </c>
      <c r="P34" s="123">
        <v>0</v>
      </c>
      <c r="Q34" s="117">
        <v>0</v>
      </c>
      <c r="R34" s="119">
        <f t="shared" si="4"/>
        <v>0</v>
      </c>
      <c r="S34" s="117">
        <f t="shared" si="5"/>
        <v>0</v>
      </c>
      <c r="T34" s="183">
        <f t="shared" si="8"/>
        <v>0</v>
      </c>
      <c r="U34" s="119">
        <v>0</v>
      </c>
      <c r="V34" s="125">
        <v>0</v>
      </c>
      <c r="W34" s="117">
        <v>0</v>
      </c>
      <c r="X34" s="120">
        <v>0</v>
      </c>
      <c r="Y34" s="126">
        <v>0</v>
      </c>
      <c r="Z34" s="117">
        <v>0</v>
      </c>
      <c r="AA34" s="122">
        <v>0</v>
      </c>
      <c r="AB34" s="119">
        <v>0</v>
      </c>
      <c r="AC34" s="124">
        <v>0</v>
      </c>
      <c r="AD34" s="117">
        <v>0</v>
      </c>
      <c r="AE34" s="117">
        <v>0</v>
      </c>
      <c r="AF34" s="183">
        <f t="shared" si="6"/>
        <v>0</v>
      </c>
      <c r="AG34" s="119">
        <v>0</v>
      </c>
      <c r="AH34" s="124">
        <v>0</v>
      </c>
      <c r="AI34" s="117">
        <v>0</v>
      </c>
      <c r="AJ34" s="117">
        <v>0</v>
      </c>
      <c r="AK34" s="118">
        <v>0</v>
      </c>
      <c r="AL34" s="119">
        <v>0</v>
      </c>
      <c r="AM34" s="124">
        <v>0</v>
      </c>
      <c r="AN34" s="117">
        <v>0</v>
      </c>
      <c r="AO34" s="117">
        <v>0</v>
      </c>
      <c r="AP34" s="118">
        <v>0</v>
      </c>
      <c r="AQ34" s="199"/>
      <c r="AR34" s="199"/>
      <c r="AS34" s="199"/>
      <c r="AT34" s="199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</row>
    <row r="35" spans="1:59" s="79" customFormat="1" ht="36" x14ac:dyDescent="0.25">
      <c r="A35" s="115" t="s">
        <v>59</v>
      </c>
      <c r="B35" s="116">
        <v>3431840</v>
      </c>
      <c r="C35" s="181">
        <v>0</v>
      </c>
      <c r="D35" s="117">
        <v>0</v>
      </c>
      <c r="E35" s="183">
        <f t="shared" si="2"/>
        <v>0</v>
      </c>
      <c r="F35" s="119">
        <v>0</v>
      </c>
      <c r="G35" s="117">
        <v>0</v>
      </c>
      <c r="H35" s="119">
        <v>0</v>
      </c>
      <c r="I35" s="117">
        <v>0</v>
      </c>
      <c r="J35" s="183">
        <f t="shared" si="3"/>
        <v>0</v>
      </c>
      <c r="K35" s="119">
        <v>0</v>
      </c>
      <c r="L35" s="117">
        <v>0</v>
      </c>
      <c r="M35" s="183">
        <f t="shared" si="7"/>
        <v>0</v>
      </c>
      <c r="N35" s="121">
        <v>0</v>
      </c>
      <c r="O35" s="117">
        <v>0</v>
      </c>
      <c r="P35" s="123">
        <v>0</v>
      </c>
      <c r="Q35" s="117">
        <v>0</v>
      </c>
      <c r="R35" s="119">
        <f t="shared" si="4"/>
        <v>0</v>
      </c>
      <c r="S35" s="117">
        <f t="shared" si="5"/>
        <v>0</v>
      </c>
      <c r="T35" s="183">
        <f t="shared" si="8"/>
        <v>0</v>
      </c>
      <c r="U35" s="119">
        <v>0</v>
      </c>
      <c r="V35" s="125">
        <v>0</v>
      </c>
      <c r="W35" s="117">
        <v>0</v>
      </c>
      <c r="X35" s="120">
        <v>0</v>
      </c>
      <c r="Y35" s="126">
        <v>0</v>
      </c>
      <c r="Z35" s="117">
        <v>0</v>
      </c>
      <c r="AA35" s="122">
        <v>0</v>
      </c>
      <c r="AB35" s="119">
        <v>0</v>
      </c>
      <c r="AC35" s="124">
        <v>0</v>
      </c>
      <c r="AD35" s="117">
        <v>0</v>
      </c>
      <c r="AE35" s="117">
        <v>0</v>
      </c>
      <c r="AF35" s="183">
        <f t="shared" si="6"/>
        <v>0</v>
      </c>
      <c r="AG35" s="119">
        <v>0</v>
      </c>
      <c r="AH35" s="124">
        <v>0</v>
      </c>
      <c r="AI35" s="117">
        <v>0</v>
      </c>
      <c r="AJ35" s="117">
        <v>0</v>
      </c>
      <c r="AK35" s="118">
        <v>0</v>
      </c>
      <c r="AL35" s="119">
        <v>0</v>
      </c>
      <c r="AM35" s="124">
        <v>0</v>
      </c>
      <c r="AN35" s="117">
        <v>0</v>
      </c>
      <c r="AO35" s="117">
        <v>0</v>
      </c>
      <c r="AP35" s="118">
        <v>0</v>
      </c>
      <c r="AQ35" s="199"/>
      <c r="AR35" s="199"/>
      <c r="AS35" s="199"/>
      <c r="AT35" s="199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</row>
    <row r="36" spans="1:59" s="46" customFormat="1" ht="29.25" thickBot="1" x14ac:dyDescent="0.3">
      <c r="A36" s="153" t="s">
        <v>24</v>
      </c>
      <c r="B36" s="143">
        <v>188403554.60799998</v>
      </c>
      <c r="C36" s="149">
        <v>13</v>
      </c>
      <c r="D36" s="145">
        <v>30502121.050000001</v>
      </c>
      <c r="E36" s="133">
        <f t="shared" si="2"/>
        <v>0.16189780024832304</v>
      </c>
      <c r="F36" s="144">
        <v>0</v>
      </c>
      <c r="G36" s="145">
        <v>0</v>
      </c>
      <c r="H36" s="144">
        <v>0</v>
      </c>
      <c r="I36" s="145">
        <v>0</v>
      </c>
      <c r="J36" s="133">
        <f t="shared" si="3"/>
        <v>0</v>
      </c>
      <c r="K36" s="144">
        <v>0</v>
      </c>
      <c r="L36" s="145">
        <v>0</v>
      </c>
      <c r="M36" s="133">
        <f t="shared" si="7"/>
        <v>0</v>
      </c>
      <c r="N36" s="147">
        <v>0</v>
      </c>
      <c r="O36" s="145">
        <v>0</v>
      </c>
      <c r="P36" s="149">
        <v>0</v>
      </c>
      <c r="Q36" s="145">
        <v>0</v>
      </c>
      <c r="R36" s="144">
        <f t="shared" si="4"/>
        <v>0</v>
      </c>
      <c r="S36" s="145">
        <f t="shared" si="5"/>
        <v>0</v>
      </c>
      <c r="T36" s="133">
        <f t="shared" si="8"/>
        <v>0</v>
      </c>
      <c r="U36" s="144">
        <v>0</v>
      </c>
      <c r="V36" s="151">
        <v>0</v>
      </c>
      <c r="W36" s="145">
        <v>0</v>
      </c>
      <c r="X36" s="146">
        <v>0</v>
      </c>
      <c r="Y36" s="152">
        <v>0</v>
      </c>
      <c r="Z36" s="145">
        <v>0</v>
      </c>
      <c r="AA36" s="148">
        <v>0</v>
      </c>
      <c r="AB36" s="144">
        <v>0</v>
      </c>
      <c r="AC36" s="150">
        <v>0</v>
      </c>
      <c r="AD36" s="145">
        <v>0</v>
      </c>
      <c r="AE36" s="145">
        <v>0</v>
      </c>
      <c r="AF36" s="133">
        <f t="shared" si="6"/>
        <v>0</v>
      </c>
      <c r="AG36" s="144">
        <v>0</v>
      </c>
      <c r="AH36" s="150">
        <v>0</v>
      </c>
      <c r="AI36" s="145">
        <v>0</v>
      </c>
      <c r="AJ36" s="145">
        <v>0</v>
      </c>
      <c r="AK36" s="133">
        <v>0</v>
      </c>
      <c r="AL36" s="144">
        <v>0</v>
      </c>
      <c r="AM36" s="150">
        <v>0</v>
      </c>
      <c r="AN36" s="145">
        <v>0</v>
      </c>
      <c r="AO36" s="145">
        <v>0</v>
      </c>
      <c r="AP36" s="133">
        <v>0</v>
      </c>
      <c r="AQ36" s="201"/>
      <c r="AR36" s="201"/>
      <c r="AS36" s="201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</row>
    <row r="37" spans="1:59" s="44" customFormat="1" ht="21.75" customHeight="1" thickBot="1" x14ac:dyDescent="0.3">
      <c r="A37" s="154" t="s">
        <v>27</v>
      </c>
      <c r="B37" s="155">
        <f>B6+B18+B29+B33+B36</f>
        <v>3140059772.5419993</v>
      </c>
      <c r="C37" s="163">
        <f>C6+C18+C29+C33+C36</f>
        <v>1692</v>
      </c>
      <c r="D37" s="178">
        <f>D6+D18+D29+D33+D36</f>
        <v>1213443415.2407002</v>
      </c>
      <c r="E37" s="158">
        <f t="shared" ref="E37" si="10">D37/B37</f>
        <v>0.38643959132611383</v>
      </c>
      <c r="F37" s="156">
        <f>F6+F18+F29+F33+F36</f>
        <v>86</v>
      </c>
      <c r="G37" s="157">
        <f>G6+G18+G29+G33+G36</f>
        <v>55785183.599999994</v>
      </c>
      <c r="H37" s="156">
        <f>H6+H18+H29+H33+H36</f>
        <v>497</v>
      </c>
      <c r="I37" s="157">
        <f>I6+I18+I29+I33+I36</f>
        <v>441180873.32000005</v>
      </c>
      <c r="J37" s="158">
        <f t="shared" si="3"/>
        <v>0.14050078829004173</v>
      </c>
      <c r="K37" s="156">
        <f>K6+K18+K29+K33+K36</f>
        <v>466</v>
      </c>
      <c r="L37" s="157">
        <f>L6+L18+L29+L33+L36</f>
        <v>417081933.21990001</v>
      </c>
      <c r="M37" s="158">
        <f t="shared" si="7"/>
        <v>0.13282611269601921</v>
      </c>
      <c r="N37" s="161">
        <f>N6+N18+N29+N33+N36</f>
        <v>3</v>
      </c>
      <c r="O37" s="157">
        <f>O6+O18+O29+O33+O36</f>
        <v>189689.5</v>
      </c>
      <c r="P37" s="163">
        <v>0</v>
      </c>
      <c r="Q37" s="157">
        <v>0</v>
      </c>
      <c r="R37" s="156">
        <f t="shared" si="4"/>
        <v>463</v>
      </c>
      <c r="S37" s="157">
        <f t="shared" si="5"/>
        <v>416892243.71990001</v>
      </c>
      <c r="T37" s="158">
        <f t="shared" si="8"/>
        <v>0.1327657031771754</v>
      </c>
      <c r="U37" s="156">
        <f>U6+U18+U29+U33+U36</f>
        <v>24</v>
      </c>
      <c r="V37" s="165">
        <f>V6+V18+V29+V33+V36</f>
        <v>24</v>
      </c>
      <c r="W37" s="157">
        <f>W6+W18+W29+W33+W36</f>
        <v>5792730</v>
      </c>
      <c r="X37" s="160">
        <f>W37/B37</f>
        <v>1.8447833543342271E-3</v>
      </c>
      <c r="Y37" s="166">
        <v>0</v>
      </c>
      <c r="Z37" s="157">
        <v>0</v>
      </c>
      <c r="AA37" s="162">
        <v>0</v>
      </c>
      <c r="AB37" s="156">
        <f>AB6+AB18+AB29+AB33+AB36</f>
        <v>17</v>
      </c>
      <c r="AC37" s="165">
        <f>AC6+AC18+AC29+AC33+AC36</f>
        <v>17</v>
      </c>
      <c r="AD37" s="157">
        <f>AD6+AD18+AD29+AD33+AD36</f>
        <v>20475580.609999999</v>
      </c>
      <c r="AE37" s="178">
        <f>AE6+AE18+AE29+AE33+AE36</f>
        <v>8795000</v>
      </c>
      <c r="AF37" s="158">
        <f t="shared" si="6"/>
        <v>6.5207614164058498E-3</v>
      </c>
      <c r="AG37" s="156">
        <f>AG6+AG18+AG29+AG33+AG36</f>
        <v>6</v>
      </c>
      <c r="AH37" s="164">
        <f>AH6+AH18+AH29+AH33+AH36</f>
        <v>6</v>
      </c>
      <c r="AI37" s="167">
        <f>AI6+AI18+AI29+AI33+AI36</f>
        <v>3537500</v>
      </c>
      <c r="AJ37" s="167">
        <f>AJ6+AJ18+AJ29+AJ33+AJ36</f>
        <v>2476250</v>
      </c>
      <c r="AK37" s="159">
        <f>AI37/B37</f>
        <v>1.1265709114627004E-3</v>
      </c>
      <c r="AL37" s="156">
        <v>0</v>
      </c>
      <c r="AM37" s="164">
        <v>0</v>
      </c>
      <c r="AN37" s="167">
        <v>0</v>
      </c>
      <c r="AO37" s="167">
        <v>0</v>
      </c>
      <c r="AP37" s="159">
        <v>0</v>
      </c>
      <c r="AQ37" s="201"/>
      <c r="AR37" s="201"/>
      <c r="AS37" s="201"/>
      <c r="AT37" s="201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</row>
    <row r="38" spans="1:59" ht="54" customHeight="1" x14ac:dyDescent="0.25">
      <c r="A38" s="2"/>
      <c r="B38" s="72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3"/>
      <c r="AH38" s="73"/>
      <c r="AI38" s="74"/>
      <c r="AJ38" s="74"/>
      <c r="AK38" s="74"/>
      <c r="AM38" s="6"/>
    </row>
    <row r="39" spans="1:59" ht="27.75" customHeight="1" x14ac:dyDescent="0.35">
      <c r="A39" s="4"/>
      <c r="B39" s="3"/>
      <c r="C39"/>
      <c r="D39"/>
      <c r="E39" s="51"/>
      <c r="G39" s="48"/>
      <c r="H39" s="48"/>
      <c r="I39" s="48"/>
      <c r="J39" s="48"/>
      <c r="K39" s="5"/>
      <c r="L39"/>
      <c r="M39"/>
      <c r="N3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47"/>
      <c r="AF39" s="6"/>
      <c r="AG39" s="6"/>
      <c r="AH39" s="6"/>
      <c r="AK39" s="6"/>
      <c r="AM39" s="6"/>
    </row>
    <row r="40" spans="1:59" ht="20.25" x14ac:dyDescent="0.3">
      <c r="A40" s="4"/>
      <c r="B40" s="3"/>
      <c r="C40" s="4"/>
      <c r="D40" s="4"/>
      <c r="E40" s="49"/>
      <c r="G40" s="4"/>
      <c r="H40" s="4"/>
      <c r="I40" s="4"/>
      <c r="J40" s="4"/>
      <c r="K40" s="10"/>
      <c r="L40"/>
      <c r="M40" s="6"/>
      <c r="N40"/>
      <c r="P40" s="6"/>
      <c r="Q40" s="12"/>
      <c r="R40"/>
      <c r="S40" s="12"/>
      <c r="U40" s="6"/>
      <c r="V40"/>
      <c r="AB40"/>
      <c r="AC40"/>
      <c r="AG40"/>
      <c r="AH40"/>
      <c r="AI40"/>
      <c r="AJ40"/>
      <c r="AL40" s="14"/>
      <c r="AM40" s="6"/>
    </row>
    <row r="41" spans="1:59" ht="31.5" customHeight="1" x14ac:dyDescent="0.35">
      <c r="A41" s="4"/>
      <c r="B41" s="3"/>
      <c r="C41" s="4"/>
      <c r="D41" s="4"/>
      <c r="E41" s="49"/>
      <c r="G41" s="4"/>
      <c r="H41" s="4"/>
      <c r="I41" s="4"/>
      <c r="J41" s="4"/>
      <c r="K41" s="10"/>
      <c r="L41"/>
      <c r="M41"/>
      <c r="N41"/>
      <c r="O41" s="60"/>
      <c r="P41" s="6"/>
      <c r="R41" s="75"/>
      <c r="S41" s="75"/>
      <c r="U41" s="6"/>
      <c r="V41" s="75"/>
      <c r="W41" s="75"/>
      <c r="AB41"/>
      <c r="AC41"/>
      <c r="AG41"/>
      <c r="AH41"/>
      <c r="AI41"/>
      <c r="AJ41"/>
      <c r="AL41" s="14"/>
      <c r="AM41" s="6"/>
    </row>
    <row r="42" spans="1:59" ht="21" customHeight="1" x14ac:dyDescent="0.35">
      <c r="A42" s="4"/>
      <c r="C42"/>
      <c r="D42"/>
      <c r="E42" s="54"/>
      <c r="F42"/>
      <c r="K42" s="6"/>
      <c r="L42" s="6"/>
      <c r="M42"/>
      <c r="N42"/>
      <c r="P42" s="6"/>
      <c r="R42" s="75"/>
      <c r="S42" s="75"/>
      <c r="U42" s="6"/>
      <c r="V42" s="75"/>
      <c r="W42" s="75"/>
      <c r="AB42"/>
      <c r="AC42"/>
      <c r="AG42"/>
      <c r="AH42"/>
      <c r="AI42"/>
      <c r="AJ42"/>
      <c r="AL42" s="14"/>
      <c r="AM42" s="6"/>
    </row>
    <row r="43" spans="1:59" ht="21" customHeight="1" x14ac:dyDescent="0.35">
      <c r="A43" s="4"/>
      <c r="B43" s="3"/>
      <c r="C43"/>
      <c r="E43" s="52"/>
      <c r="F43"/>
      <c r="K43" s="6"/>
      <c r="L43" s="6"/>
      <c r="M43"/>
      <c r="N43"/>
      <c r="O43" s="6"/>
      <c r="P43" s="6"/>
      <c r="R43" s="75"/>
      <c r="S43" s="75"/>
      <c r="U43" s="6"/>
      <c r="V43" s="75"/>
      <c r="W43" s="75"/>
      <c r="AB43"/>
      <c r="AC43"/>
      <c r="AG43"/>
      <c r="AH43"/>
      <c r="AI43"/>
      <c r="AJ43"/>
      <c r="AL43" s="14"/>
      <c r="AM43" s="6"/>
    </row>
    <row r="44" spans="1:59" ht="21" x14ac:dyDescent="0.35">
      <c r="A44" s="4"/>
      <c r="B44" s="43"/>
      <c r="C44"/>
      <c r="D44"/>
      <c r="E44" s="52"/>
      <c r="F44"/>
      <c r="K44" s="6"/>
      <c r="L44" s="6"/>
      <c r="M44"/>
      <c r="N44"/>
      <c r="P44" s="6"/>
      <c r="R44"/>
      <c r="U44" s="6"/>
      <c r="V44" s="75"/>
      <c r="W44" s="75"/>
      <c r="AB44"/>
      <c r="AC44"/>
      <c r="AG44"/>
      <c r="AH44"/>
      <c r="AI44"/>
      <c r="AJ44"/>
      <c r="AL44" s="14"/>
      <c r="AM44" s="6"/>
    </row>
    <row r="45" spans="1:59" ht="21" x14ac:dyDescent="0.35">
      <c r="A45" s="4"/>
      <c r="B45" s="3"/>
      <c r="C45"/>
      <c r="D45"/>
      <c r="E45" s="51"/>
      <c r="F45"/>
      <c r="K45" s="6"/>
      <c r="L45" s="6"/>
      <c r="M45"/>
      <c r="N45"/>
      <c r="P45" s="6"/>
      <c r="R45"/>
      <c r="U45" s="6"/>
      <c r="V45" s="75"/>
      <c r="W45" s="75"/>
      <c r="AB45"/>
      <c r="AC45"/>
      <c r="AG45"/>
      <c r="AH45"/>
      <c r="AI45"/>
      <c r="AJ45"/>
      <c r="AL45" s="14"/>
      <c r="AM45" s="6"/>
    </row>
    <row r="46" spans="1:59" ht="21" x14ac:dyDescent="0.35">
      <c r="A46" s="4"/>
      <c r="B46" s="3"/>
      <c r="C46"/>
      <c r="D46"/>
      <c r="E46" s="52"/>
      <c r="F46"/>
      <c r="K46" s="6"/>
      <c r="L46"/>
      <c r="M46"/>
      <c r="N46"/>
      <c r="P46" s="6"/>
      <c r="R46"/>
      <c r="U46" s="6"/>
      <c r="V46" s="75"/>
      <c r="W46" s="75"/>
      <c r="AB46"/>
      <c r="AC46"/>
      <c r="AG46"/>
      <c r="AH46"/>
      <c r="AI46"/>
      <c r="AJ46"/>
      <c r="AL46" s="14"/>
      <c r="AM46" s="6"/>
    </row>
    <row r="47" spans="1:59" ht="21" x14ac:dyDescent="0.35">
      <c r="A47" s="4"/>
      <c r="B47" s="3"/>
      <c r="C47"/>
      <c r="D47"/>
      <c r="E47" s="52"/>
      <c r="F47"/>
      <c r="K47" s="6"/>
      <c r="L47"/>
      <c r="M47"/>
      <c r="N47"/>
      <c r="P47" s="6"/>
      <c r="R47"/>
      <c r="U47" s="6"/>
      <c r="V47" s="75"/>
      <c r="W47" s="75"/>
      <c r="AB47"/>
      <c r="AC47"/>
      <c r="AG47"/>
      <c r="AH47"/>
      <c r="AI47"/>
      <c r="AJ47"/>
      <c r="AL47" s="14"/>
      <c r="AM47" s="6"/>
    </row>
    <row r="48" spans="1:59" ht="21.75" customHeight="1" x14ac:dyDescent="0.3">
      <c r="A48" s="4"/>
      <c r="B48" s="3"/>
      <c r="C48" s="65"/>
      <c r="D48" s="66"/>
      <c r="E48" s="49"/>
      <c r="F48" s="67"/>
      <c r="G48" s="53"/>
      <c r="H48" s="53"/>
      <c r="I48" s="53"/>
      <c r="J48" s="53"/>
      <c r="K48" s="18"/>
      <c r="L48" s="10"/>
      <c r="M48" s="4"/>
      <c r="V48" s="75"/>
      <c r="W48" s="75"/>
      <c r="AM48" s="6"/>
    </row>
    <row r="49" spans="1:39" ht="26.25" customHeight="1" x14ac:dyDescent="0.35">
      <c r="A49" s="4"/>
      <c r="B49" s="59"/>
      <c r="C49" s="68"/>
      <c r="D49" s="69"/>
      <c r="E49" s="5"/>
      <c r="F49" s="70"/>
      <c r="G49" s="7"/>
      <c r="H49" s="7"/>
      <c r="I49" s="7"/>
      <c r="J49" s="7"/>
      <c r="O49" s="62"/>
      <c r="P49" s="63"/>
      <c r="Q49" s="63"/>
      <c r="R49" s="64"/>
      <c r="S49" s="63"/>
      <c r="T49" s="63"/>
      <c r="V49" s="75"/>
      <c r="W49" s="75"/>
      <c r="AM49" s="6"/>
    </row>
    <row r="50" spans="1:39" ht="26.25" customHeight="1" x14ac:dyDescent="0.3">
      <c r="A50" s="4"/>
      <c r="B50" s="3"/>
      <c r="C50" s="65"/>
      <c r="D50" s="66"/>
      <c r="E50" s="4"/>
      <c r="F50" s="67"/>
      <c r="G50" s="53"/>
      <c r="H50" s="53"/>
      <c r="I50" s="53"/>
      <c r="J50" s="53"/>
      <c r="K50" s="18"/>
      <c r="L50" s="4"/>
      <c r="M50" s="4"/>
      <c r="V50" s="75"/>
      <c r="W50" s="75"/>
      <c r="AM50" s="6"/>
    </row>
    <row r="51" spans="1:39" ht="26.25" customHeight="1" x14ac:dyDescent="0.3">
      <c r="A51" s="4"/>
      <c r="B51" s="3"/>
      <c r="C51" s="65"/>
      <c r="D51" s="66"/>
      <c r="E51" s="4"/>
      <c r="F51" s="67"/>
      <c r="G51" s="53"/>
      <c r="H51" s="53"/>
      <c r="I51" s="53"/>
      <c r="J51" s="53"/>
      <c r="K51" s="18"/>
      <c r="L51" s="4"/>
      <c r="M51" s="4"/>
      <c r="AM51" s="6"/>
    </row>
    <row r="52" spans="1:39" ht="20.25" x14ac:dyDescent="0.3">
      <c r="A52" s="58"/>
      <c r="B52" s="3"/>
      <c r="C52" s="65"/>
      <c r="D52" s="66"/>
      <c r="E52" s="4"/>
      <c r="F52" s="67"/>
      <c r="G52" s="53"/>
      <c r="H52" s="53"/>
      <c r="I52" s="53"/>
      <c r="J52" s="53"/>
      <c r="K52" s="18"/>
      <c r="L52" s="4"/>
      <c r="M52" s="4"/>
      <c r="O52" s="6"/>
      <c r="AM52" s="6"/>
    </row>
    <row r="53" spans="1:39" ht="20.25" x14ac:dyDescent="0.3">
      <c r="A53" s="76"/>
      <c r="B53" s="3"/>
      <c r="C53" s="61"/>
      <c r="D53" s="61"/>
      <c r="E53" s="61"/>
      <c r="F53" s="67"/>
      <c r="G53" s="53"/>
      <c r="H53" s="53"/>
      <c r="I53" s="53"/>
      <c r="J53" s="53"/>
      <c r="K53" s="18"/>
      <c r="L53" s="4"/>
      <c r="M53" s="4"/>
      <c r="AM53" s="6"/>
    </row>
    <row r="54" spans="1:39" ht="20.25" x14ac:dyDescent="0.3">
      <c r="A54" s="4"/>
      <c r="C54" s="61"/>
      <c r="D54" s="61"/>
      <c r="E54" s="61"/>
      <c r="F54" s="67"/>
      <c r="G54" s="53"/>
      <c r="H54" s="53"/>
      <c r="I54" s="53"/>
      <c r="J54" s="53"/>
      <c r="N54" s="7"/>
      <c r="AM54" s="6"/>
    </row>
    <row r="55" spans="1:39" ht="20.25" x14ac:dyDescent="0.3">
      <c r="B55" s="3"/>
      <c r="C55" s="61"/>
      <c r="D55" s="61"/>
      <c r="E55" s="61"/>
      <c r="F55" s="67"/>
      <c r="G55" s="49"/>
      <c r="H55" s="49"/>
      <c r="I55" s="49"/>
      <c r="J55" s="49"/>
      <c r="AM55" s="6"/>
    </row>
    <row r="56" spans="1:39" ht="39" customHeight="1" x14ac:dyDescent="0.3">
      <c r="B56" s="3"/>
      <c r="C56" s="61"/>
      <c r="D56" s="61"/>
      <c r="E56" s="61"/>
      <c r="F56" s="67"/>
      <c r="G56" s="49"/>
      <c r="H56" s="49"/>
      <c r="I56" s="49"/>
      <c r="J56" s="49"/>
      <c r="AM56" s="6"/>
    </row>
    <row r="57" spans="1:39" ht="20.25" x14ac:dyDescent="0.3">
      <c r="B57" s="3"/>
      <c r="F57" s="67"/>
      <c r="G57" s="49"/>
      <c r="H57" s="49"/>
      <c r="I57" s="49"/>
      <c r="J57" s="49"/>
      <c r="AM57" s="6"/>
    </row>
    <row r="58" spans="1:39" x14ac:dyDescent="0.25">
      <c r="B58" s="3"/>
      <c r="AM58" s="6"/>
    </row>
    <row r="59" spans="1:39" x14ac:dyDescent="0.25">
      <c r="B59" s="3"/>
      <c r="AM59" s="6"/>
    </row>
    <row r="60" spans="1:39" x14ac:dyDescent="0.25">
      <c r="B60" s="3"/>
      <c r="AM60" s="6"/>
    </row>
    <row r="61" spans="1:39" x14ac:dyDescent="0.25">
      <c r="B61" s="3"/>
      <c r="AM61" s="6"/>
    </row>
    <row r="62" spans="1:39" x14ac:dyDescent="0.25">
      <c r="B62" s="3"/>
      <c r="AM62" s="6"/>
    </row>
    <row r="63" spans="1:39" x14ac:dyDescent="0.25">
      <c r="B63" s="3"/>
      <c r="AM63" s="6"/>
    </row>
    <row r="64" spans="1:39" x14ac:dyDescent="0.25">
      <c r="B64" s="3"/>
      <c r="AM64" s="6"/>
    </row>
    <row r="65" spans="2:39" x14ac:dyDescent="0.25">
      <c r="B65" s="3"/>
      <c r="AM65" s="6"/>
    </row>
    <row r="66" spans="2:39" x14ac:dyDescent="0.25">
      <c r="B66" s="3"/>
      <c r="AM66" s="6"/>
    </row>
    <row r="67" spans="2:39" x14ac:dyDescent="0.25">
      <c r="B67" s="3"/>
      <c r="AM67" s="6"/>
    </row>
    <row r="68" spans="2:39" x14ac:dyDescent="0.25">
      <c r="B68" s="3"/>
      <c r="AM68" s="6"/>
    </row>
    <row r="69" spans="2:39" x14ac:dyDescent="0.25">
      <c r="B69" s="3"/>
      <c r="AM69" s="6"/>
    </row>
    <row r="70" spans="2:39" x14ac:dyDescent="0.25">
      <c r="B70" s="3"/>
      <c r="AM70" s="6"/>
    </row>
    <row r="71" spans="2:39" x14ac:dyDescent="0.25">
      <c r="B71" s="3"/>
      <c r="AM71" s="6"/>
    </row>
    <row r="72" spans="2:39" x14ac:dyDescent="0.25">
      <c r="B72" s="3"/>
      <c r="AM72" s="6"/>
    </row>
    <row r="73" spans="2:39" x14ac:dyDescent="0.25">
      <c r="B73" s="3"/>
      <c r="AM73" s="6"/>
    </row>
    <row r="74" spans="2:39" x14ac:dyDescent="0.25">
      <c r="B74" s="3"/>
      <c r="AM74" s="6"/>
    </row>
    <row r="75" spans="2:39" x14ac:dyDescent="0.25">
      <c r="B75" s="3"/>
      <c r="AM75" s="6"/>
    </row>
    <row r="76" spans="2:39" x14ac:dyDescent="0.25">
      <c r="B76" s="3"/>
      <c r="AM76" s="6"/>
    </row>
    <row r="77" spans="2:39" x14ac:dyDescent="0.25">
      <c r="B77" s="3"/>
      <c r="AM77" s="6"/>
    </row>
    <row r="78" spans="2:39" x14ac:dyDescent="0.25">
      <c r="B78" s="3"/>
      <c r="AM78" s="6"/>
    </row>
    <row r="79" spans="2:39" x14ac:dyDescent="0.25">
      <c r="B79" s="3"/>
      <c r="AM79" s="6"/>
    </row>
    <row r="80" spans="2:39" x14ac:dyDescent="0.25">
      <c r="B80" s="3"/>
      <c r="AM80" s="6"/>
    </row>
    <row r="81" spans="2:39" x14ac:dyDescent="0.25">
      <c r="B81" s="3"/>
      <c r="AM81" s="6"/>
    </row>
    <row r="82" spans="2:39" x14ac:dyDescent="0.25">
      <c r="B82" s="3"/>
      <c r="AM82" s="6"/>
    </row>
    <row r="83" spans="2:39" x14ac:dyDescent="0.25">
      <c r="B83" s="3"/>
      <c r="AM83" s="6"/>
    </row>
    <row r="84" spans="2:39" x14ac:dyDescent="0.25">
      <c r="B84" s="3"/>
      <c r="AM84" s="6"/>
    </row>
    <row r="85" spans="2:39" x14ac:dyDescent="0.25">
      <c r="B85" s="3"/>
      <c r="AM85" s="6"/>
    </row>
    <row r="86" spans="2:39" x14ac:dyDescent="0.25">
      <c r="B86" s="3"/>
      <c r="AM86" s="6"/>
    </row>
    <row r="87" spans="2:39" x14ac:dyDescent="0.25">
      <c r="B87" s="3"/>
      <c r="AM87" s="6"/>
    </row>
    <row r="88" spans="2:39" x14ac:dyDescent="0.25">
      <c r="B88" s="3"/>
      <c r="AM88" s="6"/>
    </row>
    <row r="89" spans="2:39" x14ac:dyDescent="0.25">
      <c r="B89" s="3"/>
      <c r="AM89" s="6"/>
    </row>
    <row r="90" spans="2:39" x14ac:dyDescent="0.25">
      <c r="B90" s="3"/>
      <c r="AM90" s="6"/>
    </row>
    <row r="91" spans="2:39" x14ac:dyDescent="0.25">
      <c r="B91" s="3"/>
      <c r="AM91" s="6"/>
    </row>
    <row r="92" spans="2:39" x14ac:dyDescent="0.25">
      <c r="B92" s="3"/>
      <c r="AM92" s="6"/>
    </row>
    <row r="93" spans="2:39" x14ac:dyDescent="0.25">
      <c r="B93" s="3"/>
      <c r="AM93" s="6"/>
    </row>
    <row r="94" spans="2:39" x14ac:dyDescent="0.25">
      <c r="B94" s="3"/>
    </row>
    <row r="95" spans="2:39" x14ac:dyDescent="0.25">
      <c r="B95" s="3"/>
    </row>
    <row r="96" spans="2:39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</sheetData>
  <mergeCells count="21">
    <mergeCell ref="AS5:AT5"/>
    <mergeCell ref="AQ6:AR6"/>
    <mergeCell ref="AQ5:AR5"/>
    <mergeCell ref="F1:G1"/>
    <mergeCell ref="F2:U2"/>
    <mergeCell ref="AL4:AP4"/>
    <mergeCell ref="L3:M3"/>
    <mergeCell ref="A3:B3"/>
    <mergeCell ref="A4:A5"/>
    <mergeCell ref="B4:B5"/>
    <mergeCell ref="AG4:AK4"/>
    <mergeCell ref="K4:O4"/>
    <mergeCell ref="P4:Q4"/>
    <mergeCell ref="R4:T4"/>
    <mergeCell ref="U4:AA4"/>
    <mergeCell ref="AB4:AF4"/>
    <mergeCell ref="C3:D3"/>
    <mergeCell ref="N3:O3"/>
    <mergeCell ref="C4:E4"/>
    <mergeCell ref="H4:J4"/>
    <mergeCell ref="F4:G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B55A75-5F00-477E-8E01-68EE524688EF}">
  <ds:schemaRefs>
    <ds:schemaRef ds:uri="08af1daf-4d65-4367-b350-3be8a26719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97d1211-358e-42d4-ac28-2eea1279263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31 sierpnia 2024</vt:lpstr>
      <vt:lpstr>'31 sierpnia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Roskosz Tomasz</cp:lastModifiedBy>
  <cp:lastPrinted>2024-02-26T14:38:10Z</cp:lastPrinted>
  <dcterms:created xsi:type="dcterms:W3CDTF">2017-01-27T15:14:34Z</dcterms:created>
  <dcterms:modified xsi:type="dcterms:W3CDTF">2024-10-01T14:22:01Z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